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3s3u8\Desktop\"/>
    </mc:Choice>
  </mc:AlternateContent>
  <bookViews>
    <workbookView xWindow="0" yWindow="0" windowWidth="19200" windowHeight="8560" tabRatio="813" firstSheet="1" activeTab="1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Formula 1" sheetId="11" r:id="rId6"/>
    <sheet name="Partite" sheetId="12" r:id="rId7"/>
    <sheet name="Bonus-Malus" sheetId="14" r:id="rId8"/>
    <sheet name="RAW DATA andamento" sheetId="10" state="hidden" r:id="rId9"/>
  </sheets>
  <calcPr calcId="152511"/>
</workbook>
</file>

<file path=xl/calcChain.xml><?xml version="1.0" encoding="utf-8"?>
<calcChain xmlns="http://schemas.openxmlformats.org/spreadsheetml/2006/main">
  <c r="R20" i="12" l="1"/>
  <c r="AH20" i="12"/>
  <c r="V20" i="12"/>
  <c r="B20" i="12"/>
  <c r="Z20" i="12"/>
  <c r="F20" i="12"/>
  <c r="AL20" i="12"/>
  <c r="N20" i="12"/>
  <c r="AD20" i="12"/>
  <c r="J20" i="12"/>
  <c r="J19" i="12"/>
  <c r="N19" i="12" l="1"/>
  <c r="R19" i="12"/>
  <c r="V19" i="12"/>
  <c r="Z19" i="12"/>
  <c r="AD19" i="12"/>
  <c r="AH19" i="12"/>
  <c r="AL19" i="12"/>
  <c r="F19" i="12"/>
  <c r="B19" i="12"/>
  <c r="U40" i="6" l="1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B40" i="6"/>
  <c r="E41" i="8" l="1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D41" i="8"/>
  <c r="C41" i="8"/>
  <c r="B41" i="8"/>
  <c r="F48" i="8" l="1"/>
  <c r="H48" i="8"/>
  <c r="J48" i="8"/>
  <c r="L48" i="8"/>
  <c r="N48" i="8"/>
  <c r="P48" i="8"/>
  <c r="R48" i="8"/>
  <c r="T48" i="8"/>
  <c r="D48" i="8"/>
  <c r="B48" i="8"/>
  <c r="B45" i="8"/>
  <c r="D55" i="8"/>
  <c r="F55" i="8"/>
  <c r="H55" i="8"/>
  <c r="J55" i="8"/>
  <c r="L55" i="8"/>
  <c r="N55" i="8"/>
  <c r="P55" i="8"/>
  <c r="R55" i="8"/>
  <c r="T55" i="8"/>
  <c r="B4" i="14" l="1"/>
  <c r="F4" i="14" s="1"/>
  <c r="B9" i="14"/>
  <c r="D9" i="14" s="1"/>
  <c r="B6" i="14"/>
  <c r="H6" i="14" s="1"/>
  <c r="B5" i="14"/>
  <c r="D5" i="14" s="1"/>
  <c r="B10" i="14"/>
  <c r="H10" i="14" s="1"/>
  <c r="B12" i="14"/>
  <c r="F12" i="14" s="1"/>
  <c r="B7" i="14"/>
  <c r="D7" i="14" s="1"/>
  <c r="B3" i="14"/>
  <c r="D3" i="14" s="1"/>
  <c r="B11" i="14"/>
  <c r="H11" i="14" s="1"/>
  <c r="B8" i="14"/>
  <c r="D8" i="14" s="1"/>
  <c r="B20" i="14"/>
  <c r="D20" i="14" s="1"/>
  <c r="B18" i="14"/>
  <c r="D18" i="14" s="1"/>
  <c r="B22" i="14"/>
  <c r="D22" i="14" s="1"/>
  <c r="B16" i="14"/>
  <c r="D16" i="14" s="1"/>
  <c r="B21" i="14"/>
  <c r="D21" i="14" s="1"/>
  <c r="B23" i="14"/>
  <c r="D23" i="14" s="1"/>
  <c r="B24" i="14"/>
  <c r="D24" i="14" s="1"/>
  <c r="B15" i="14"/>
  <c r="D15" i="14" s="1"/>
  <c r="B17" i="14"/>
  <c r="D17" i="14" s="1"/>
  <c r="B19" i="14"/>
  <c r="D19" i="14" s="1"/>
  <c r="D4" i="14" l="1"/>
  <c r="H18" i="14"/>
  <c r="F18" i="14"/>
  <c r="H21" i="14"/>
  <c r="H19" i="14"/>
  <c r="F19" i="14"/>
  <c r="H24" i="14"/>
  <c r="H23" i="14"/>
  <c r="F21" i="14"/>
  <c r="F20" i="14"/>
  <c r="H20" i="14"/>
  <c r="F8" i="14"/>
  <c r="H8" i="14"/>
  <c r="D11" i="14"/>
  <c r="F11" i="14"/>
  <c r="D12" i="14"/>
  <c r="H12" i="14"/>
  <c r="H16" i="14"/>
  <c r="F16" i="14"/>
  <c r="H4" i="14"/>
  <c r="F24" i="14"/>
  <c r="H7" i="14"/>
  <c r="F7" i="14"/>
  <c r="H22" i="14"/>
  <c r="F22" i="14"/>
  <c r="F6" i="14"/>
  <c r="D6" i="14"/>
  <c r="H17" i="14"/>
  <c r="F17" i="14"/>
  <c r="H15" i="14"/>
  <c r="F15" i="14"/>
  <c r="H3" i="14"/>
  <c r="F3" i="14"/>
  <c r="H9" i="14"/>
  <c r="F9" i="14"/>
  <c r="F23" i="14"/>
  <c r="D10" i="14"/>
  <c r="F10" i="14"/>
  <c r="H5" i="14"/>
  <c r="F5" i="14"/>
  <c r="B55" i="8"/>
  <c r="D54" i="8"/>
  <c r="F54" i="8"/>
  <c r="H54" i="8"/>
  <c r="J54" i="8"/>
  <c r="L54" i="8"/>
  <c r="N54" i="8"/>
  <c r="P54" i="8"/>
  <c r="R54" i="8"/>
  <c r="T54" i="8"/>
  <c r="B54" i="8"/>
  <c r="D53" i="8"/>
  <c r="F53" i="8"/>
  <c r="H53" i="8"/>
  <c r="J53" i="8"/>
  <c r="L53" i="8"/>
  <c r="N53" i="8"/>
  <c r="P53" i="8"/>
  <c r="R53" i="8"/>
  <c r="T53" i="8"/>
  <c r="B53" i="8"/>
  <c r="D68" i="11" l="1"/>
  <c r="F68" i="11"/>
  <c r="H68" i="11"/>
  <c r="J68" i="11"/>
  <c r="L68" i="11"/>
  <c r="N68" i="11"/>
  <c r="P68" i="11"/>
  <c r="R68" i="11"/>
  <c r="T68" i="11"/>
  <c r="D67" i="11"/>
  <c r="F67" i="11"/>
  <c r="H67" i="11"/>
  <c r="J67" i="11"/>
  <c r="L67" i="11"/>
  <c r="N67" i="11"/>
  <c r="P67" i="11"/>
  <c r="R67" i="11"/>
  <c r="T67" i="11"/>
  <c r="D66" i="11"/>
  <c r="F66" i="11"/>
  <c r="H66" i="11"/>
  <c r="J66" i="11"/>
  <c r="L66" i="11"/>
  <c r="N66" i="11"/>
  <c r="P66" i="11"/>
  <c r="R66" i="11"/>
  <c r="T66" i="11"/>
  <c r="B68" i="11"/>
  <c r="B67" i="11"/>
  <c r="B66" i="11"/>
  <c r="F38" i="11" l="1"/>
  <c r="H38" i="11"/>
  <c r="J38" i="11"/>
  <c r="L38" i="11"/>
  <c r="N38" i="11"/>
  <c r="P38" i="11"/>
  <c r="R38" i="11"/>
  <c r="T38" i="11"/>
  <c r="D38" i="11"/>
  <c r="B38" i="11"/>
  <c r="B39" i="6" l="1"/>
  <c r="AK38" i="7" l="1"/>
  <c r="AG38" i="7"/>
  <c r="AC38" i="7"/>
  <c r="M38" i="7"/>
  <c r="Q38" i="7"/>
  <c r="AO38" i="7"/>
  <c r="I38" i="7"/>
  <c r="U38" i="7"/>
  <c r="Y38" i="7"/>
  <c r="E38" i="7"/>
  <c r="AK37" i="7" l="1"/>
  <c r="Y37" i="7"/>
  <c r="AC37" i="7"/>
  <c r="U37" i="7"/>
  <c r="AO37" i="7"/>
  <c r="Q37" i="7"/>
  <c r="M37" i="7"/>
  <c r="I37" i="7"/>
  <c r="AG37" i="7"/>
  <c r="E37" i="7"/>
  <c r="AC36" i="7" l="1"/>
  <c r="AO36" i="7"/>
  <c r="AK36" i="7"/>
  <c r="Y36" i="7"/>
  <c r="Q36" i="7"/>
  <c r="AG36" i="7"/>
  <c r="M36" i="7"/>
  <c r="I36" i="7"/>
  <c r="U36" i="7"/>
  <c r="E36" i="7"/>
  <c r="U35" i="7" l="1"/>
  <c r="AK35" i="7"/>
  <c r="Q35" i="7"/>
  <c r="AO35" i="7"/>
  <c r="AG35" i="7"/>
  <c r="Y35" i="7"/>
  <c r="M35" i="7"/>
  <c r="AC35" i="7"/>
  <c r="I35" i="7"/>
  <c r="E35" i="7"/>
  <c r="U34" i="7" l="1"/>
  <c r="AG34" i="7"/>
  <c r="Q34" i="7"/>
  <c r="AC34" i="7"/>
  <c r="M34" i="7"/>
  <c r="AK34" i="7"/>
  <c r="Y34" i="7"/>
  <c r="I34" i="7"/>
  <c r="AO34" i="7"/>
  <c r="E34" i="7"/>
  <c r="U33" i="7" l="1"/>
  <c r="AC33" i="7"/>
  <c r="Y33" i="7"/>
  <c r="Q33" i="7"/>
  <c r="AK33" i="7"/>
  <c r="AG33" i="7"/>
  <c r="M33" i="7"/>
  <c r="I33" i="7"/>
  <c r="AO33" i="7"/>
  <c r="E33" i="7"/>
  <c r="AC32" i="7" l="1"/>
  <c r="AK32" i="7"/>
  <c r="U32" i="7"/>
  <c r="Q32" i="7"/>
  <c r="AO32" i="7"/>
  <c r="AG32" i="7"/>
  <c r="M32" i="7"/>
  <c r="I32" i="7"/>
  <c r="Y32" i="7"/>
  <c r="E32" i="7"/>
  <c r="AG31" i="7" l="1"/>
  <c r="Y31" i="7"/>
  <c r="Q31" i="7"/>
  <c r="M31" i="7"/>
  <c r="U31" i="7"/>
  <c r="I31" i="7"/>
  <c r="AO31" i="7"/>
  <c r="AC31" i="7"/>
  <c r="AK31" i="7"/>
  <c r="E31" i="7"/>
  <c r="AO30" i="7" l="1"/>
  <c r="AK30" i="7"/>
  <c r="Y30" i="7"/>
  <c r="U30" i="7"/>
  <c r="Q30" i="7"/>
  <c r="AC30" i="7"/>
  <c r="AG30" i="7"/>
  <c r="I30" i="7"/>
  <c r="M30" i="7"/>
  <c r="E30" i="7"/>
  <c r="AO29" i="7" l="1"/>
  <c r="AK29" i="7"/>
  <c r="AG29" i="7"/>
  <c r="Q29" i="7"/>
  <c r="M29" i="7"/>
  <c r="AC29" i="7"/>
  <c r="I29" i="7"/>
  <c r="U29" i="7"/>
  <c r="Y29" i="7"/>
  <c r="E29" i="7"/>
  <c r="AK28" i="7" l="1"/>
  <c r="AO28" i="7"/>
  <c r="AG28" i="7"/>
  <c r="AC28" i="7"/>
  <c r="U28" i="7"/>
  <c r="Q28" i="7"/>
  <c r="M28" i="7"/>
  <c r="Y28" i="7"/>
  <c r="I28" i="7"/>
  <c r="E28" i="7"/>
  <c r="AK27" i="7" l="1"/>
  <c r="AC27" i="7"/>
  <c r="U27" i="7"/>
  <c r="AO27" i="7"/>
  <c r="Y27" i="7"/>
  <c r="M27" i="7"/>
  <c r="I27" i="7"/>
  <c r="AG27" i="7"/>
  <c r="Q27" i="7"/>
  <c r="E27" i="7"/>
  <c r="AO26" i="7" l="1"/>
  <c r="AG26" i="7"/>
  <c r="AC26" i="7"/>
  <c r="U26" i="7"/>
  <c r="Q26" i="7"/>
  <c r="I26" i="7"/>
  <c r="Y26" i="7"/>
  <c r="M26" i="7"/>
  <c r="AK26" i="7"/>
  <c r="E26" i="7"/>
  <c r="AO25" i="7" l="1"/>
  <c r="AG25" i="7"/>
  <c r="Y25" i="7"/>
  <c r="AC25" i="7"/>
  <c r="U25" i="7"/>
  <c r="Q25" i="7"/>
  <c r="AK25" i="7"/>
  <c r="I25" i="7"/>
  <c r="M25" i="7"/>
  <c r="E25" i="7"/>
  <c r="AC24" i="7" l="1"/>
  <c r="U24" i="7"/>
  <c r="AG24" i="7"/>
  <c r="AO24" i="7"/>
  <c r="AK24" i="7"/>
  <c r="Y24" i="7"/>
  <c r="Q24" i="7"/>
  <c r="I24" i="7"/>
  <c r="M24" i="7"/>
  <c r="E24" i="7"/>
  <c r="AC23" i="7" l="1"/>
  <c r="Y23" i="7"/>
  <c r="U23" i="7"/>
  <c r="AK23" i="7"/>
  <c r="AO23" i="7"/>
  <c r="Q23" i="7"/>
  <c r="M23" i="7"/>
  <c r="I23" i="7"/>
  <c r="AG23" i="7"/>
  <c r="E23" i="7"/>
  <c r="AG22" i="7" l="1"/>
  <c r="Q22" i="7"/>
  <c r="M22" i="7"/>
  <c r="AC22" i="7"/>
  <c r="AO22" i="7"/>
  <c r="U22" i="7"/>
  <c r="I22" i="7"/>
  <c r="Y22" i="7"/>
  <c r="AK22" i="7"/>
  <c r="E22" i="7"/>
  <c r="Y21" i="7" l="1"/>
  <c r="U21" i="7"/>
  <c r="AO21" i="7"/>
  <c r="AK21" i="7"/>
  <c r="AC21" i="7"/>
  <c r="Q21" i="7"/>
  <c r="M21" i="7"/>
  <c r="I21" i="7"/>
  <c r="AG21" i="7"/>
  <c r="E21" i="7"/>
  <c r="AK20" i="7" l="1"/>
  <c r="Q20" i="7"/>
  <c r="AG20" i="7"/>
  <c r="M20" i="7"/>
  <c r="Y20" i="7"/>
  <c r="I20" i="7"/>
  <c r="AO20" i="7"/>
  <c r="U20" i="7"/>
  <c r="AC20" i="7"/>
  <c r="E20" i="7"/>
  <c r="AK19" i="7" l="1"/>
  <c r="AO19" i="7"/>
  <c r="AG19" i="7"/>
  <c r="AC19" i="7"/>
  <c r="Y19" i="7"/>
  <c r="U19" i="7"/>
  <c r="M19" i="7"/>
  <c r="Q19" i="7"/>
  <c r="I19" i="7"/>
  <c r="E19" i="7"/>
  <c r="AC18" i="7" l="1"/>
  <c r="Y18" i="7"/>
  <c r="U18" i="7"/>
  <c r="AO18" i="7"/>
  <c r="AG18" i="7"/>
  <c r="AK18" i="7"/>
  <c r="Q18" i="7"/>
  <c r="I18" i="7"/>
  <c r="M18" i="7"/>
  <c r="E18" i="7"/>
  <c r="Q17" i="7" l="1"/>
  <c r="AO17" i="7"/>
  <c r="Y17" i="7"/>
  <c r="AG17" i="7"/>
  <c r="AC17" i="7"/>
  <c r="U17" i="7"/>
  <c r="M17" i="7"/>
  <c r="AK17" i="7"/>
  <c r="I17" i="7"/>
  <c r="E17" i="7"/>
  <c r="AK16" i="7" l="1"/>
  <c r="AO16" i="7"/>
  <c r="AC16" i="7"/>
  <c r="U16" i="7"/>
  <c r="Q16" i="7"/>
  <c r="M16" i="7"/>
  <c r="AG16" i="7"/>
  <c r="I16" i="7"/>
  <c r="Y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AO10" i="7" l="1"/>
  <c r="AK10" i="7"/>
  <c r="AG10" i="7"/>
  <c r="AC10" i="7"/>
  <c r="Y10" i="7"/>
  <c r="U10" i="7"/>
  <c r="Q10" i="7"/>
  <c r="M10" i="7"/>
  <c r="I10" i="7"/>
  <c r="E10" i="7"/>
  <c r="AK9" i="7" l="1"/>
  <c r="AO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Y7" i="7" l="1"/>
  <c r="I7" i="7"/>
  <c r="AO7" i="7" l="1"/>
  <c r="AK7" i="7"/>
  <c r="AG7" i="7"/>
  <c r="AC7" i="7"/>
  <c r="U7" i="7"/>
  <c r="Q7" i="7"/>
  <c r="M7" i="7"/>
  <c r="E7" i="7"/>
  <c r="AO6" i="7"/>
  <c r="AK6" i="7"/>
  <c r="AG6" i="7"/>
  <c r="AC6" i="7"/>
  <c r="Y6" i="7"/>
  <c r="U6" i="7"/>
  <c r="Q6" i="7"/>
  <c r="M6" i="7"/>
  <c r="I6" i="7"/>
  <c r="E6" i="7"/>
  <c r="AO4" i="7"/>
  <c r="AO5" i="7"/>
  <c r="AO3" i="7" l="1"/>
  <c r="AK4" i="7"/>
  <c r="AK5" i="7"/>
  <c r="AK3" i="7"/>
  <c r="AG4" i="7"/>
  <c r="AG5" i="7"/>
  <c r="AG3" i="7"/>
  <c r="AC4" i="7"/>
  <c r="AC5" i="7"/>
  <c r="AC3" i="7"/>
  <c r="Y4" i="7"/>
  <c r="Y5" i="7"/>
  <c r="Y3" i="7"/>
  <c r="U4" i="7"/>
  <c r="U5" i="7"/>
  <c r="U3" i="7"/>
  <c r="Q4" i="7"/>
  <c r="Q5" i="7"/>
  <c r="Q3" i="7"/>
  <c r="M4" i="7"/>
  <c r="M5" i="7"/>
  <c r="M3" i="7"/>
  <c r="I4" i="7"/>
  <c r="I5" i="7"/>
  <c r="I3" i="7"/>
  <c r="E4" i="7"/>
  <c r="E5" i="7"/>
  <c r="E3" i="7"/>
  <c r="F45" i="8" l="1"/>
  <c r="H45" i="8"/>
  <c r="J45" i="8"/>
  <c r="L45" i="8"/>
  <c r="N45" i="8"/>
  <c r="P45" i="8"/>
  <c r="R45" i="8"/>
  <c r="T45" i="8"/>
  <c r="D45" i="8"/>
  <c r="C39" i="8" l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39" i="8"/>
  <c r="N99" i="9" l="1"/>
  <c r="N101" i="9"/>
  <c r="N105" i="9"/>
  <c r="N100" i="9"/>
  <c r="N103" i="9"/>
  <c r="N97" i="9"/>
  <c r="N102" i="9"/>
  <c r="N96" i="9"/>
  <c r="N98" i="9"/>
  <c r="N104" i="9"/>
  <c r="I98" i="9"/>
  <c r="I102" i="9"/>
  <c r="I105" i="9"/>
  <c r="I101" i="9"/>
  <c r="I104" i="9"/>
  <c r="I99" i="9"/>
  <c r="I103" i="9"/>
  <c r="I97" i="9"/>
  <c r="I96" i="9"/>
  <c r="I100" i="9"/>
  <c r="B40" i="7"/>
  <c r="N40" i="7"/>
  <c r="V40" i="7"/>
  <c r="Z40" i="7"/>
  <c r="AD40" i="7"/>
  <c r="AH40" i="7"/>
  <c r="AL40" i="7"/>
  <c r="J40" i="7"/>
  <c r="F40" i="7"/>
  <c r="R40" i="7"/>
  <c r="D39" i="6"/>
  <c r="E39" i="6"/>
  <c r="F24" i="12" s="1"/>
  <c r="F25" i="12" s="1"/>
  <c r="F39" i="6"/>
  <c r="G39" i="6"/>
  <c r="J24" i="12" s="1"/>
  <c r="J25" i="12" s="1"/>
  <c r="H39" i="6"/>
  <c r="I39" i="6"/>
  <c r="N24" i="12" s="1"/>
  <c r="N25" i="12" s="1"/>
  <c r="J39" i="6"/>
  <c r="K39" i="6"/>
  <c r="R24" i="12" s="1"/>
  <c r="R25" i="12" s="1"/>
  <c r="L39" i="6"/>
  <c r="M39" i="6"/>
  <c r="V24" i="12" s="1"/>
  <c r="V25" i="12" s="1"/>
  <c r="N39" i="6"/>
  <c r="O39" i="6"/>
  <c r="Z24" i="12" s="1"/>
  <c r="Z25" i="12" s="1"/>
  <c r="P39" i="6"/>
  <c r="Q39" i="6"/>
  <c r="AD24" i="12" s="1"/>
  <c r="AD25" i="12" s="1"/>
  <c r="R39" i="6"/>
  <c r="S39" i="6"/>
  <c r="AH24" i="12" s="1"/>
  <c r="AH25" i="12" s="1"/>
  <c r="T39" i="6"/>
  <c r="U39" i="6"/>
  <c r="AL24" i="12" s="1"/>
  <c r="AL25" i="12" s="1"/>
  <c r="C39" i="6"/>
  <c r="B24" i="12" s="1"/>
  <c r="B25" i="12" s="1"/>
  <c r="J41" i="7" l="1"/>
  <c r="C97" i="9" s="1"/>
  <c r="R41" i="7"/>
  <c r="C96" i="9" s="1"/>
  <c r="N41" i="7"/>
  <c r="C102" i="9" s="1"/>
  <c r="AH41" i="7"/>
  <c r="C100" i="9" s="1"/>
  <c r="B41" i="7"/>
  <c r="C104" i="9" s="1"/>
  <c r="Z41" i="7"/>
  <c r="C99" i="9" s="1"/>
  <c r="F41" i="7"/>
  <c r="C98" i="9" s="1"/>
  <c r="AL41" i="7"/>
  <c r="C101" i="9" s="1"/>
  <c r="V41" i="7"/>
  <c r="C105" i="9" s="1"/>
  <c r="AD41" i="7"/>
  <c r="C103" i="9" s="1"/>
  <c r="F97" i="9"/>
  <c r="F102" i="9"/>
  <c r="F104" i="9"/>
  <c r="B5" i="4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Z17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17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W27" i="4"/>
  <c r="Z20" i="4"/>
  <c r="Z21" i="4"/>
  <c r="Z22" i="4"/>
  <c r="Z23" i="4"/>
  <c r="Z24" i="4"/>
  <c r="Z25" i="4"/>
  <c r="Z26" i="4"/>
  <c r="Z30" i="4"/>
  <c r="Z31" i="4"/>
  <c r="Z32" i="4"/>
  <c r="Z33" i="4"/>
  <c r="Z34" i="4"/>
  <c r="Z35" i="4"/>
  <c r="W30" i="4"/>
  <c r="W31" i="4"/>
  <c r="W32" i="4"/>
  <c r="W33" i="4"/>
  <c r="W34" i="4"/>
  <c r="T30" i="4"/>
  <c r="T31" i="4"/>
  <c r="T32" i="4"/>
  <c r="T33" i="4"/>
  <c r="T34" i="4"/>
  <c r="T35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N17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Q27" i="4"/>
  <c r="N20" i="4"/>
  <c r="N21" i="4"/>
  <c r="N22" i="4"/>
  <c r="N23" i="4"/>
  <c r="N24" i="4"/>
  <c r="N25" i="4"/>
  <c r="N26" i="4"/>
  <c r="N30" i="4"/>
  <c r="N31" i="4"/>
  <c r="N32" i="4"/>
  <c r="N33" i="4"/>
  <c r="N34" i="4"/>
  <c r="N35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27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X17" i="4"/>
  <c r="W17" i="4" s="1"/>
  <c r="U17" i="4"/>
  <c r="R17" i="4"/>
  <c r="Q17" i="4" s="1"/>
  <c r="O17" i="4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O27" i="4"/>
  <c r="N27" i="4" s="1"/>
  <c r="R27" i="4"/>
  <c r="U27" i="4"/>
  <c r="T27" i="4" s="1"/>
  <c r="X27" i="4"/>
  <c r="AA27" i="4"/>
  <c r="Z27" i="4" s="1"/>
  <c r="AD27" i="4"/>
  <c r="AC27" i="4" s="1"/>
  <c r="AD35" i="4"/>
  <c r="AC35" i="4" s="1"/>
  <c r="AA35" i="4"/>
  <c r="X35" i="4"/>
  <c r="W35" i="4" s="1"/>
  <c r="U35" i="4"/>
  <c r="R35" i="4"/>
  <c r="Q35" i="4" s="1"/>
  <c r="O35" i="4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F105" i="9" l="1"/>
  <c r="F103" i="9"/>
  <c r="F100" i="9"/>
  <c r="F96" i="9"/>
  <c r="F99" i="9"/>
  <c r="F101" i="9"/>
  <c r="F98" i="9"/>
  <c r="AD7" i="4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<sst xmlns="http://schemas.openxmlformats.org/spreadsheetml/2006/main" count="868" uniqueCount="379">
  <si>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</si>
  <si>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</si>
  <si>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</si>
  <si>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</si>
  <si>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</si>
  <si>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</si>
  <si>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</si>
  <si>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</si>
  <si>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</si>
  <si>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</si>
  <si>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</si>
  <si>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</si>
  <si>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</si>
  <si>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</si>
  <si>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</si>
  <si>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</si>
  <si>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</si>
  <si>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</si>
  <si>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</si>
  <si>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</si>
  <si>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</si>
  <si>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</si>
  <si>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</si>
  <si>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</si>
  <si>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</si>
  <si>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</si>
  <si>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</si>
  <si>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</si>
  <si>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</si>
  <si>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</si>
  <si>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</si>
  <si>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</si>
  <si>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</si>
  <si>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</si>
  <si>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</si>
  <si>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</si>
  <si>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</si>
  <si>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</si>
  <si>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</si>
  <si>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</si>
  <si>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</si>
  <si>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</si>
  <si>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</si>
  <si>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</si>
  <si>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</si>
  <si>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</si>
  <si>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</si>
  <si>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</si>
  <si>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</si>
  <si>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</si>
  <si>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</si>
  <si>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</si>
  <si>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</si>
  <si>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</si>
  <si>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</si>
  <si>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</si>
  <si>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</si>
  <si>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</si>
  <si>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</si>
  <si>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</si>
  <si>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</si>
  <si>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</si>
  <si>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</si>
  <si>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</si>
  <si>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</si>
  <si>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</si>
  <si>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</si>
  <si>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</si>
  <si>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</si>
  <si>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</si>
  <si>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</si>
  <si>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</si>
  <si>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</si>
  <si>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</si>
  <si>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</si>
  <si>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</si>
  <si>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</si>
  <si>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</si>
  <si>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</si>
  <si>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</si>
  <si>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</si>
  <si>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</si>
  <si>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</si>
  <si>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</si>
  <si>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</si>
  <si>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</si>
  <si>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</si>
  <si>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</si>
  <si>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</si>
  <si>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</si>
  <si>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</si>
  <si>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</si>
  <si>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</si>
  <si>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</si>
  <si>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</si>
  <si>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</si>
  <si>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</si>
  <si>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</si>
  <si>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</si>
  <si>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</si>
  <si>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</si>
  <si>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</si>
  <si>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</si>
  <si>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</si>
  <si>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</si>
  <si>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</si>
  <si>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</si>
  <si>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</si>
  <si>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</si>
  <si>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</si>
  <si>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</si>
  <si>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</si>
  <si>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</si>
  <si>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</si>
  <si>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</si>
  <si>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</si>
  <si>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</si>
  <si>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</si>
  <si>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</si>
  <si>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</si>
  <si>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</si>
  <si>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</si>
  <si>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</si>
  <si>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</si>
  <si>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</si>
  <si>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</si>
  <si>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</si>
  <si>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</si>
  <si>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</si>
  <si>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</si>
  <si>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</si>
  <si>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</si>
  <si>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</si>
  <si>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</si>
  <si>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</si>
  <si>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</si>
  <si>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</si>
  <si>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</si>
  <si>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</si>
  <si>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</si>
  <si>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</si>
  <si>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</si>
  <si>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</si>
  <si>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</si>
  <si>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</si>
  <si>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</si>
  <si>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</si>
  <si>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</si>
  <si>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</si>
  <si>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</si>
  <si>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</si>
  <si>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</si>
  <si>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</si>
  <si>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</si>
  <si>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</si>
  <si>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</si>
  <si>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</si>
  <si>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</si>
  <si>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</si>
  <si>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</si>
  <si>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</si>
  <si>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</si>
  <si>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</si>
  <si>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</si>
  <si>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</si>
  <si>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</si>
  <si>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</si>
  <si>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</si>
  <si>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</si>
  <si>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</si>
  <si>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</si>
  <si>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</si>
  <si>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</si>
  <si>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</si>
  <si>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</si>
  <si>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</si>
  <si>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</si>
  <si>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</si>
  <si>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</si>
  <si>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</si>
  <si>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</si>
  <si>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</si>
  <si>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</si>
  <si>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</si>
  <si>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</si>
  <si>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</si>
  <si>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</si>
  <si>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</si>
  <si>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</si>
  <si>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</si>
  <si>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</si>
  <si>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</si>
  <si>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</si>
  <si>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</si>
  <si>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</si>
  <si>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</si>
  <si>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</si>
  <si>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</si>
  <si>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</si>
  <si>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</si>
  <si>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</si>
  <si>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</si>
  <si>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</si>
  <si>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</si>
  <si>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</si>
  <si>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</si>
  <si>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</si>
  <si>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</si>
  <si>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</si>
  <si>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</si>
  <si>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</si>
  <si>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</si>
  <si>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</si>
  <si>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</si>
  <si>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</si>
  <si>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</si>
  <si>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</si>
  <si>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</si>
  <si>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</si>
  <si>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</si>
  <si>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</si>
  <si>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</si>
  <si>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</si>
  <si>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</si>
  <si>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</si>
  <si>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</si>
  <si>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</si>
  <si>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</si>
  <si>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</si>
  <si>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</si>
  <si>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</si>
  <si>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</si>
  <si>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</si>
  <si>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</si>
  <si>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</si>
  <si>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</si>
  <si>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</si>
  <si>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</si>
  <si>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</si>
  <si>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</si>
  <si>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</si>
  <si>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</si>
  <si>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</si>
  <si>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</si>
  <si>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</si>
  <si>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</si>
  <si>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</si>
  <si>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</si>
  <si>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</si>
  <si>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</si>
  <si>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</si>
  <si>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</si>
  <si>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</si>
  <si>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</si>
  <si>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</si>
  <si>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</si>
  <si>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</si>
  <si>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</si>
  <si>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</si>
  <si>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</si>
  <si>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</si>
  <si>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</si>
  <si>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</si>
  <si>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</si>
  <si>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</si>
  <si>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</si>
  <si>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</si>
  <si>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</si>
  <si>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</si>
  <si>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</si>
  <si>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</si>
  <si>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</si>
  <si>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</si>
  <si>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</si>
  <si>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</si>
  <si>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</si>
  <si>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</si>
  <si>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</si>
  <si>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</si>
  <si>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</si>
  <si>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</si>
  <si>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</si>
  <si>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∑</t>
  </si>
  <si>
    <t>Fantapunti</t>
  </si>
  <si>
    <t>Punti</t>
  </si>
  <si>
    <t>Delu Team</t>
  </si>
  <si>
    <t>Le Trofie 'nfoiate</t>
  </si>
  <si>
    <t>Mambo FC</t>
  </si>
  <si>
    <t>Manzoteam</t>
  </si>
  <si>
    <t>Mojito FC</t>
  </si>
  <si>
    <t>Patatinaikos</t>
  </si>
  <si>
    <t>Sampmania</t>
  </si>
  <si>
    <t>Spacca CFC</t>
  </si>
  <si>
    <t>Classifica con Fantaculo</t>
  </si>
  <si>
    <t>Classifica Reale</t>
  </si>
  <si>
    <t>Gol fatti/ subiti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</si>
  <si>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</si>
  <si>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</si>
  <si>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</si>
  <si>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</si>
  <si>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</si>
  <si>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</si>
  <si>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</si>
  <si>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</si>
  <si>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</si>
  <si>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</si>
  <si>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TROFIE 'NFOIATE</t>
  </si>
  <si>
    <t>Trofie 'Nfoiate</t>
  </si>
  <si>
    <t>GOL</t>
  </si>
  <si>
    <t>ASSIST</t>
  </si>
  <si>
    <t>GOL PAREGGIO</t>
  </si>
  <si>
    <t>GOL VITTORIA</t>
  </si>
  <si>
    <t>AMMONIZIONI</t>
  </si>
  <si>
    <t>ESPULSIONI</t>
  </si>
  <si>
    <t>RIGORI PARATI</t>
  </si>
  <si>
    <t>RIGORI SBAGLIATI</t>
  </si>
  <si>
    <t>AUTOGOL</t>
  </si>
  <si>
    <t>IMBATTIBILITA'</t>
  </si>
  <si>
    <t>SQUADRE</t>
  </si>
  <si>
    <t>GOL SUBITI</t>
  </si>
  <si>
    <t>RIGORI SEGNATI</t>
  </si>
  <si>
    <t>1° posto</t>
  </si>
  <si>
    <t>2° posto</t>
  </si>
  <si>
    <t>3° posto</t>
  </si>
  <si>
    <t>Vittoria</t>
  </si>
  <si>
    <t>Pareggio</t>
  </si>
  <si>
    <t>Sconfitta</t>
  </si>
  <si>
    <t>STRAW DOGS</t>
  </si>
  <si>
    <t>RCD SUERTE</t>
  </si>
  <si>
    <t>Straw Dogs</t>
  </si>
  <si>
    <t>RCD Suerte</t>
  </si>
  <si>
    <r>
      <rPr>
        <b/>
        <sz val="11"/>
        <color rgb="FF000000"/>
        <rFont val="Calibri"/>
        <family val="2"/>
      </rPr>
      <t>∆</t>
    </r>
    <r>
      <rPr>
        <b/>
        <sz val="8.8000000000000007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anno 2017-18</t>
    </r>
  </si>
  <si>
    <t>D</t>
  </si>
  <si>
    <t>C</t>
  </si>
  <si>
    <t>A</t>
  </si>
  <si>
    <t>Pancino Team</t>
  </si>
  <si>
    <t>Alterati 1926</t>
  </si>
  <si>
    <t>GOL DA PANCHINA</t>
  </si>
  <si>
    <t>ASSIST DA PANCHINA</t>
  </si>
  <si>
    <t>Cifra Tonda</t>
  </si>
  <si>
    <t>Punti Guadagnati</t>
  </si>
  <si>
    <t>Classifica Combinata</t>
  </si>
  <si>
    <t>Classifica Fantapunti</t>
  </si>
  <si>
    <t>MEDIA</t>
  </si>
  <si>
    <t>TOTALE</t>
  </si>
  <si>
    <t>LE TROFIE 'NFOIATE</t>
  </si>
  <si>
    <t>Punti modificatore</t>
  </si>
  <si>
    <t>Totale punti bonus</t>
  </si>
  <si>
    <t>Totale punti malus</t>
  </si>
  <si>
    <t>Saldo bonus/malus</t>
  </si>
  <si>
    <t>Partite con modific.</t>
  </si>
  <si>
    <t>4-1</t>
  </si>
  <si>
    <t>1-4</t>
  </si>
  <si>
    <t>1-1</t>
  </si>
  <si>
    <t>2-0</t>
  </si>
  <si>
    <t>0-2</t>
  </si>
  <si>
    <t>2-2</t>
  </si>
  <si>
    <t>Fantapunti totali rosa</t>
  </si>
  <si>
    <t>% sfruttamento</t>
  </si>
  <si>
    <t>1-0</t>
  </si>
  <si>
    <t>3-3</t>
  </si>
  <si>
    <t>0-1</t>
  </si>
  <si>
    <t>3-1</t>
  </si>
  <si>
    <t>1-3</t>
  </si>
  <si>
    <t>1-2</t>
  </si>
  <si>
    <t>2-1</t>
  </si>
  <si>
    <t>4-2</t>
  </si>
  <si>
    <t>2-4</t>
  </si>
  <si>
    <t>0-0</t>
  </si>
  <si>
    <t>3-0</t>
  </si>
  <si>
    <t>0-3</t>
  </si>
  <si>
    <t>2-3</t>
  </si>
  <si>
    <t>3-2</t>
  </si>
  <si>
    <t>0-4</t>
  </si>
  <si>
    <t>4-0</t>
  </si>
  <si>
    <t>3-4</t>
  </si>
  <si>
    <t>4-3</t>
  </si>
  <si>
    <t>1-6</t>
  </si>
  <si>
    <t>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</si>
</sst>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[$€-407];[Red]&quot;-&quot;#,##0.00&quot; &quot;[$€-407]"/>
    <numFmt numFmtId="165" formatCode="0.0"/>
    <numFmt numFmtId="166" formatCode="0.0%"/>
  </numFmts>
  <fonts count="25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8.8000000000000007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6E0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394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3" borderId="26" xfId="0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2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6" borderId="0" xfId="0" applyFill="1"/>
    <xf numFmtId="0" fontId="0" fillId="11" borderId="0" xfId="0" applyFill="1"/>
    <xf numFmtId="0" fontId="0" fillId="27" borderId="0" xfId="0" applyFill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22" xfId="0" applyBorder="1" applyAlignment="1"/>
    <xf numFmtId="0" fontId="0" fillId="0" borderId="0" xfId="0" applyBorder="1" applyAlignment="1"/>
    <xf numFmtId="0" fontId="0" fillId="0" borderId="4" xfId="0" applyBorder="1"/>
    <xf numFmtId="0" fontId="5" fillId="25" borderId="4" xfId="0" applyFont="1" applyFill="1" applyBorder="1" applyAlignment="1">
      <alignment horizontal="center"/>
    </xf>
    <xf numFmtId="0" fontId="17" fillId="25" borderId="4" xfId="0" applyFont="1" applyFill="1" applyBorder="1" applyAlignment="1">
      <alignment horizontal="center"/>
    </xf>
    <xf numFmtId="0" fontId="20" fillId="23" borderId="26" xfId="0" applyFont="1" applyFill="1" applyBorder="1" applyAlignment="1">
      <alignment horizontal="center"/>
    </xf>
    <xf numFmtId="0" fontId="15" fillId="19" borderId="4" xfId="0" applyFont="1" applyFill="1" applyBorder="1" applyAlignment="1">
      <alignment horizontal="center"/>
    </xf>
    <xf numFmtId="0" fontId="5" fillId="31" borderId="4" xfId="0" applyFont="1" applyFill="1" applyBorder="1" applyAlignment="1">
      <alignment horizontal="center"/>
    </xf>
    <xf numFmtId="49" fontId="0" fillId="32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42" borderId="4" xfId="0" applyFont="1" applyFill="1" applyBorder="1" applyAlignment="1">
      <alignment horizontal="center"/>
    </xf>
    <xf numFmtId="0" fontId="20" fillId="44" borderId="4" xfId="0" applyFont="1" applyFill="1" applyBorder="1" applyAlignment="1">
      <alignment horizontal="center"/>
    </xf>
    <xf numFmtId="0" fontId="0" fillId="16" borderId="4" xfId="0" applyFill="1" applyBorder="1"/>
    <xf numFmtId="49" fontId="0" fillId="32" borderId="5" xfId="0" applyNumberFormat="1" applyFill="1" applyBorder="1" applyAlignment="1">
      <alignment horizontal="center"/>
    </xf>
    <xf numFmtId="49" fontId="0" fillId="32" borderId="45" xfId="0" applyNumberFormat="1" applyFill="1" applyBorder="1" applyAlignment="1">
      <alignment horizontal="center"/>
    </xf>
    <xf numFmtId="0" fontId="5" fillId="42" borderId="46" xfId="0" applyFont="1" applyFill="1" applyBorder="1" applyAlignment="1">
      <alignment horizontal="center"/>
    </xf>
    <xf numFmtId="49" fontId="0" fillId="32" borderId="43" xfId="0" applyNumberFormat="1" applyFill="1" applyBorder="1" applyAlignment="1">
      <alignment horizontal="center"/>
    </xf>
    <xf numFmtId="49" fontId="0" fillId="32" borderId="47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42" borderId="16" xfId="0" applyFont="1" applyFill="1" applyBorder="1" applyAlignment="1">
      <alignment horizontal="center"/>
    </xf>
    <xf numFmtId="0" fontId="13" fillId="42" borderId="25" xfId="0" applyFont="1" applyFill="1" applyBorder="1" applyAlignment="1">
      <alignment horizontal="center"/>
    </xf>
    <xf numFmtId="0" fontId="13" fillId="42" borderId="27" xfId="0" applyFont="1" applyFill="1" applyBorder="1" applyAlignment="1">
      <alignment horizontal="center"/>
    </xf>
    <xf numFmtId="0" fontId="0" fillId="42" borderId="16" xfId="0" applyFill="1" applyBorder="1" applyAlignment="1">
      <alignment horizontal="center"/>
    </xf>
    <xf numFmtId="0" fontId="0" fillId="42" borderId="25" xfId="0" applyFill="1" applyBorder="1" applyAlignment="1">
      <alignment horizontal="center"/>
    </xf>
    <xf numFmtId="0" fontId="0" fillId="42" borderId="27" xfId="0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7" borderId="4" xfId="0" applyFont="1" applyFill="1" applyBorder="1"/>
    <xf numFmtId="0" fontId="5" fillId="27" borderId="43" xfId="0" applyFont="1" applyFill="1" applyBorder="1"/>
    <xf numFmtId="0" fontId="0" fillId="0" borderId="4" xfId="0" applyBorder="1" applyAlignment="1">
      <alignment horizontal="center"/>
    </xf>
    <xf numFmtId="0" fontId="19" fillId="19" borderId="5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19" fillId="19" borderId="26" xfId="0" applyFont="1" applyFill="1" applyBorder="1" applyAlignment="1">
      <alignment horizontal="center" vertical="center"/>
    </xf>
    <xf numFmtId="0" fontId="0" fillId="20" borderId="56" xfId="0" applyFill="1" applyBorder="1" applyAlignment="1">
      <alignment horizontal="center"/>
    </xf>
    <xf numFmtId="0" fontId="0" fillId="0" borderId="7" xfId="0" applyBorder="1"/>
    <xf numFmtId="0" fontId="0" fillId="26" borderId="26" xfId="0" applyFill="1" applyBorder="1"/>
    <xf numFmtId="0" fontId="0" fillId="11" borderId="26" xfId="0" applyFill="1" applyBorder="1"/>
    <xf numFmtId="0" fontId="0" fillId="33" borderId="26" xfId="0" applyFill="1" applyBorder="1"/>
    <xf numFmtId="0" fontId="0" fillId="12" borderId="26" xfId="0" applyFill="1" applyBorder="1"/>
    <xf numFmtId="0" fontId="0" fillId="15" borderId="26" xfId="0" applyFill="1" applyBorder="1"/>
    <xf numFmtId="0" fontId="0" fillId="30" borderId="26" xfId="0" applyFill="1" applyBorder="1"/>
    <xf numFmtId="0" fontId="0" fillId="18" borderId="26" xfId="0" applyFill="1" applyBorder="1"/>
    <xf numFmtId="0" fontId="0" fillId="0" borderId="26" xfId="0" applyBorder="1"/>
    <xf numFmtId="0" fontId="0" fillId="28" borderId="5" xfId="0" applyFill="1" applyBorder="1" applyAlignment="1">
      <alignment horizontal="center"/>
    </xf>
    <xf numFmtId="0" fontId="24" fillId="42" borderId="20" xfId="0" applyFont="1" applyFill="1" applyBorder="1" applyAlignment="1">
      <alignment horizontal="center"/>
    </xf>
    <xf numFmtId="0" fontId="5" fillId="23" borderId="3" xfId="0" applyFont="1" applyFill="1" applyBorder="1" applyAlignment="1">
      <alignment horizontal="center"/>
    </xf>
    <xf numFmtId="0" fontId="5" fillId="42" borderId="20" xfId="0" applyFont="1" applyFill="1" applyBorder="1" applyAlignment="1">
      <alignment horizontal="center"/>
    </xf>
    <xf numFmtId="0" fontId="5" fillId="23" borderId="14" xfId="0" applyFont="1" applyFill="1" applyBorder="1" applyAlignment="1">
      <alignment horizontal="center"/>
    </xf>
    <xf numFmtId="0" fontId="5" fillId="42" borderId="14" xfId="0" applyFont="1" applyFill="1" applyBorder="1" applyAlignment="1">
      <alignment horizontal="center"/>
    </xf>
    <xf numFmtId="0" fontId="5" fillId="29" borderId="14" xfId="0" applyFont="1" applyFill="1" applyBorder="1" applyAlignment="1">
      <alignment horizontal="center"/>
    </xf>
    <xf numFmtId="0" fontId="0" fillId="18" borderId="17" xfId="0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0" fillId="0" borderId="0" xfId="0" applyBorder="1"/>
    <xf numFmtId="0" fontId="5" fillId="0" borderId="4" xfId="0" applyFont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45" xfId="0" applyNumberFormat="1" applyFont="1" applyFill="1" applyBorder="1" applyAlignment="1">
      <alignment horizontal="center"/>
    </xf>
    <xf numFmtId="49" fontId="5" fillId="16" borderId="4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center"/>
    </xf>
    <xf numFmtId="49" fontId="5" fillId="0" borderId="43" xfId="0" applyNumberFormat="1" applyFont="1" applyFill="1" applyBorder="1" applyAlignment="1">
      <alignment horizontal="center"/>
    </xf>
    <xf numFmtId="49" fontId="5" fillId="0" borderId="47" xfId="0" applyNumberFormat="1" applyFont="1" applyFill="1" applyBorder="1" applyAlignment="1">
      <alignment horizontal="center"/>
    </xf>
    <xf numFmtId="49" fontId="5" fillId="16" borderId="5" xfId="0" applyNumberFormat="1" applyFont="1" applyFill="1" applyBorder="1" applyAlignment="1">
      <alignment horizontal="center"/>
    </xf>
    <xf numFmtId="49" fontId="5" fillId="18" borderId="5" xfId="0" applyNumberFormat="1" applyFont="1" applyFill="1" applyBorder="1" applyAlignment="1">
      <alignment horizontal="center"/>
    </xf>
    <xf numFmtId="49" fontId="5" fillId="18" borderId="51" xfId="0" applyNumberFormat="1" applyFont="1" applyFill="1" applyBorder="1" applyAlignment="1">
      <alignment horizontal="center"/>
    </xf>
    <xf numFmtId="0" fontId="5" fillId="26" borderId="5" xfId="0" applyFont="1" applyFill="1" applyBorder="1" applyAlignment="1">
      <alignment horizontal="center"/>
    </xf>
    <xf numFmtId="0" fontId="5" fillId="26" borderId="26" xfId="0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5" fillId="0" borderId="60" xfId="0" applyFont="1" applyBorder="1"/>
    <xf numFmtId="0" fontId="5" fillId="0" borderId="57" xfId="0" applyFont="1" applyBorder="1"/>
    <xf numFmtId="0" fontId="5" fillId="0" borderId="59" xfId="0" applyFont="1" applyBorder="1"/>
    <xf numFmtId="0" fontId="5" fillId="30" borderId="5" xfId="0" applyFont="1" applyFill="1" applyBorder="1" applyAlignment="1">
      <alignment horizontal="center"/>
    </xf>
    <xf numFmtId="0" fontId="5" fillId="30" borderId="2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11" borderId="5" xfId="0" applyNumberFormat="1" applyFont="1" applyFill="1" applyBorder="1" applyAlignment="1">
      <alignment horizontal="center"/>
    </xf>
    <xf numFmtId="165" fontId="5" fillId="11" borderId="26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49" fontId="5" fillId="18" borderId="4" xfId="0" applyNumberFormat="1" applyFont="1" applyFill="1" applyBorder="1" applyAlignment="1">
      <alignment horizontal="center"/>
    </xf>
    <xf numFmtId="49" fontId="5" fillId="16" borderId="51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1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2" fontId="5" fillId="42" borderId="20" xfId="0" applyNumberFormat="1" applyFont="1" applyFill="1" applyBorder="1" applyAlignment="1">
      <alignment horizontal="center"/>
    </xf>
    <xf numFmtId="2" fontId="5" fillId="23" borderId="20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0" borderId="43" xfId="0" applyBorder="1"/>
    <xf numFmtId="0" fontId="5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6" fontId="0" fillId="0" borderId="43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13" fillId="16" borderId="2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49" fontId="5" fillId="16" borderId="4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4" borderId="8" xfId="0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Alignment="1" applyProtection="1">
      <alignment horizontal="center"/>
      <protection locked="0"/>
    </xf>
    <xf numFmtId="0" fontId="6" fillId="2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 wrapText="1"/>
      <protection locked="0"/>
    </xf>
    <xf numFmtId="0" fontId="9" fillId="9" borderId="23" xfId="0" applyFont="1" applyFill="1" applyBorder="1" applyAlignment="1" applyProtection="1">
      <alignment horizontal="center" vertical="center" wrapText="1"/>
      <protection locked="0"/>
    </xf>
    <xf numFmtId="0" fontId="6" fillId="10" borderId="23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4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1" fontId="5" fillId="25" borderId="4" xfId="0" applyNumberFormat="1" applyFont="1" applyFill="1" applyBorder="1" applyAlignment="1">
      <alignment horizontal="center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5" fillId="25" borderId="40" xfId="0" applyFont="1" applyFill="1" applyBorder="1" applyAlignment="1">
      <alignment horizontal="center"/>
    </xf>
    <xf numFmtId="0" fontId="5" fillId="25" borderId="21" xfId="0" applyFont="1" applyFill="1" applyBorder="1" applyAlignment="1">
      <alignment horizontal="center"/>
    </xf>
    <xf numFmtId="0" fontId="5" fillId="25" borderId="41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18" borderId="58" xfId="0" applyFont="1" applyFill="1" applyBorder="1" applyAlignment="1">
      <alignment horizontal="center"/>
    </xf>
    <xf numFmtId="0" fontId="5" fillId="18" borderId="57" xfId="0" applyFont="1" applyFill="1" applyBorder="1" applyAlignment="1">
      <alignment horizontal="center"/>
    </xf>
    <xf numFmtId="0" fontId="6" fillId="7" borderId="5" xfId="0" applyFont="1" applyFill="1" applyBorder="1" applyAlignment="1" applyProtection="1">
      <alignment horizontal="center" vertical="top"/>
      <protection locked="0"/>
    </xf>
    <xf numFmtId="0" fontId="6" fillId="7" borderId="26" xfId="0" applyFont="1" applyFill="1" applyBorder="1" applyAlignment="1" applyProtection="1">
      <alignment horizontal="center" vertical="top"/>
      <protection locked="0"/>
    </xf>
    <xf numFmtId="0" fontId="6" fillId="8" borderId="5" xfId="0" applyFont="1" applyFill="1" applyBorder="1" applyAlignment="1" applyProtection="1">
      <alignment horizontal="center" vertical="top" wrapText="1"/>
      <protection locked="0"/>
    </xf>
    <xf numFmtId="0" fontId="6" fillId="8" borderId="26" xfId="0" applyFont="1" applyFill="1" applyBorder="1" applyAlignment="1" applyProtection="1">
      <alignment horizontal="center" vertical="top" wrapText="1"/>
      <protection locked="0"/>
    </xf>
    <xf numFmtId="0" fontId="9" fillId="9" borderId="5" xfId="0" applyFont="1" applyFill="1" applyBorder="1" applyAlignment="1" applyProtection="1">
      <alignment horizontal="center" vertical="top" wrapText="1"/>
      <protection locked="0"/>
    </xf>
    <xf numFmtId="0" fontId="9" fillId="9" borderId="26" xfId="0" applyFont="1" applyFill="1" applyBorder="1" applyAlignment="1" applyProtection="1">
      <alignment horizontal="center" vertical="top" wrapText="1"/>
      <protection locked="0"/>
    </xf>
    <xf numFmtId="0" fontId="6" fillId="10" borderId="56" xfId="0" applyFont="1" applyFill="1" applyBorder="1" applyAlignment="1" applyProtection="1">
      <alignment horizontal="center" vertical="top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 applyProtection="1">
      <alignment horizontal="center" vertical="top"/>
      <protection locked="0"/>
    </xf>
    <xf numFmtId="0" fontId="6" fillId="24" borderId="5" xfId="0" applyFont="1" applyFill="1" applyBorder="1" applyAlignment="1" applyProtection="1">
      <alignment horizontal="center" vertical="top"/>
      <protection locked="0"/>
    </xf>
    <xf numFmtId="0" fontId="6" fillId="24" borderId="26" xfId="0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 applyProtection="1">
      <alignment horizontal="center" vertical="top"/>
      <protection locked="0"/>
    </xf>
    <xf numFmtId="0" fontId="6" fillId="4" borderId="26" xfId="0" applyFont="1" applyFill="1" applyBorder="1" applyAlignment="1" applyProtection="1">
      <alignment horizontal="center" vertical="top"/>
      <protection locked="0"/>
    </xf>
    <xf numFmtId="0" fontId="6" fillId="5" borderId="5" xfId="0" applyFont="1" applyFill="1" applyBorder="1" applyAlignment="1" applyProtection="1">
      <alignment horizontal="center" vertical="top"/>
      <protection locked="0"/>
    </xf>
    <xf numFmtId="0" fontId="6" fillId="5" borderId="26" xfId="0" applyFont="1" applyFill="1" applyBorder="1" applyAlignment="1" applyProtection="1">
      <alignment horizontal="center" vertical="top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26" xfId="0" applyFont="1" applyFill="1" applyBorder="1" applyAlignment="1" applyProtection="1">
      <alignment horizontal="center" vertical="top" wrapText="1"/>
      <protection locked="0"/>
    </xf>
    <xf numFmtId="0" fontId="5" fillId="33" borderId="58" xfId="0" applyFont="1" applyFill="1" applyBorder="1" applyAlignment="1">
      <alignment horizontal="center"/>
    </xf>
    <xf numFmtId="0" fontId="5" fillId="33" borderId="57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16" borderId="22" xfId="0" applyFont="1" applyFill="1" applyBorder="1" applyAlignment="1">
      <alignment horizontal="center"/>
    </xf>
    <xf numFmtId="0" fontId="5" fillId="16" borderId="57" xfId="0" applyFont="1" applyFill="1" applyBorder="1" applyAlignment="1">
      <alignment horizontal="center"/>
    </xf>
    <xf numFmtId="0" fontId="5" fillId="16" borderId="58" xfId="0" applyFont="1" applyFill="1" applyBorder="1" applyAlignment="1">
      <alignment horizontal="center"/>
    </xf>
    <xf numFmtId="0" fontId="5" fillId="15" borderId="58" xfId="0" applyFont="1" applyFill="1" applyBorder="1" applyAlignment="1">
      <alignment horizontal="center"/>
    </xf>
    <xf numFmtId="0" fontId="5" fillId="15" borderId="57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7" borderId="25" xfId="0" applyFont="1" applyFill="1" applyBorder="1" applyAlignment="1" applyProtection="1">
      <alignment horizontal="center" vertical="top"/>
      <protection locked="0"/>
    </xf>
    <xf numFmtId="0" fontId="6" fillId="8" borderId="25" xfId="0" applyFont="1" applyFill="1" applyBorder="1" applyAlignment="1" applyProtection="1">
      <alignment horizontal="center" vertical="top" wrapText="1"/>
      <protection locked="0"/>
    </xf>
    <xf numFmtId="0" fontId="9" fillId="9" borderId="25" xfId="0" applyFont="1" applyFill="1" applyBorder="1" applyAlignment="1" applyProtection="1">
      <alignment horizontal="center" vertical="top" wrapText="1"/>
      <protection locked="0"/>
    </xf>
    <xf numFmtId="0" fontId="6" fillId="10" borderId="25" xfId="0" applyFont="1" applyFill="1" applyBorder="1" applyAlignment="1" applyProtection="1">
      <alignment horizontal="center" vertical="top"/>
      <protection locked="0"/>
    </xf>
    <xf numFmtId="0" fontId="6" fillId="10" borderId="26" xfId="0" applyFont="1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6" fillId="3" borderId="4" xfId="0" applyFont="1" applyFill="1" applyBorder="1" applyAlignment="1" applyProtection="1">
      <alignment horizontal="center" vertical="top"/>
      <protection locked="0"/>
    </xf>
    <xf numFmtId="0" fontId="6" fillId="24" borderId="25" xfId="0" applyFont="1" applyFill="1" applyBorder="1" applyAlignment="1" applyProtection="1">
      <alignment horizontal="center" vertical="top"/>
      <protection locked="0"/>
    </xf>
    <xf numFmtId="0" fontId="6" fillId="4" borderId="25" xfId="0" applyFont="1" applyFill="1" applyBorder="1" applyAlignment="1" applyProtection="1">
      <alignment horizontal="center" vertical="top"/>
      <protection locked="0"/>
    </xf>
    <xf numFmtId="0" fontId="6" fillId="5" borderId="25" xfId="0" applyFont="1" applyFill="1" applyBorder="1" applyAlignment="1" applyProtection="1">
      <alignment horizontal="center" vertical="top"/>
      <protection locked="0"/>
    </xf>
    <xf numFmtId="0" fontId="9" fillId="6" borderId="25" xfId="0" applyFont="1" applyFill="1" applyBorder="1" applyAlignment="1" applyProtection="1">
      <alignment horizontal="center" vertical="top" wrapText="1"/>
      <protection locked="0"/>
    </xf>
    <xf numFmtId="0" fontId="0" fillId="0" borderId="25" xfId="0" applyFill="1" applyBorder="1" applyAlignment="1">
      <alignment horizontal="center"/>
    </xf>
    <xf numFmtId="0" fontId="0" fillId="42" borderId="4" xfId="0" applyFill="1" applyBorder="1" applyAlignment="1">
      <alignment horizontal="center"/>
    </xf>
    <xf numFmtId="0" fontId="0" fillId="44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42" borderId="25" xfId="0" applyFill="1" applyBorder="1" applyAlignment="1">
      <alignment horizontal="center"/>
    </xf>
    <xf numFmtId="0" fontId="0" fillId="42" borderId="26" xfId="0" applyFill="1" applyBorder="1" applyAlignment="1">
      <alignment horizontal="center"/>
    </xf>
    <xf numFmtId="0" fontId="0" fillId="42" borderId="5" xfId="0" applyFill="1" applyBorder="1" applyAlignment="1">
      <alignment horizontal="center"/>
    </xf>
    <xf numFmtId="0" fontId="5" fillId="31" borderId="32" xfId="0" applyFont="1" applyFill="1" applyBorder="1" applyAlignment="1">
      <alignment horizontal="center"/>
    </xf>
    <xf numFmtId="0" fontId="5" fillId="31" borderId="57" xfId="0" applyFont="1" applyFill="1" applyBorder="1" applyAlignment="1">
      <alignment horizontal="center"/>
    </xf>
    <xf numFmtId="0" fontId="5" fillId="31" borderId="22" xfId="0" applyFont="1" applyFill="1" applyBorder="1" applyAlignment="1">
      <alignment horizontal="center"/>
    </xf>
    <xf numFmtId="0" fontId="5" fillId="20" borderId="55" xfId="0" applyFont="1" applyFill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5" fillId="20" borderId="45" xfId="0" applyFont="1" applyFill="1" applyBorder="1" applyAlignment="1">
      <alignment horizontal="center"/>
    </xf>
    <xf numFmtId="0" fontId="5" fillId="20" borderId="5" xfId="0" applyFont="1" applyFill="1" applyBorder="1" applyAlignment="1">
      <alignment horizontal="center"/>
    </xf>
    <xf numFmtId="0" fontId="5" fillId="15" borderId="52" xfId="0" applyFont="1" applyFill="1" applyBorder="1" applyAlignment="1">
      <alignment horizontal="center"/>
    </xf>
    <xf numFmtId="0" fontId="5" fillId="15" borderId="53" xfId="0" applyFont="1" applyFill="1" applyBorder="1" applyAlignment="1">
      <alignment horizontal="center"/>
    </xf>
    <xf numFmtId="0" fontId="5" fillId="15" borderId="54" xfId="0" applyFont="1" applyFill="1" applyBorder="1" applyAlignment="1">
      <alignment horizontal="center"/>
    </xf>
    <xf numFmtId="0" fontId="5" fillId="36" borderId="48" xfId="0" applyFont="1" applyFill="1" applyBorder="1" applyAlignment="1">
      <alignment horizontal="center"/>
    </xf>
    <xf numFmtId="0" fontId="5" fillId="36" borderId="49" xfId="0" applyFont="1" applyFill="1" applyBorder="1" applyAlignment="1">
      <alignment horizontal="center"/>
    </xf>
    <xf numFmtId="0" fontId="5" fillId="36" borderId="50" xfId="0" applyFont="1" applyFill="1" applyBorder="1" applyAlignment="1">
      <alignment horizontal="center"/>
    </xf>
    <xf numFmtId="0" fontId="5" fillId="16" borderId="52" xfId="0" applyFont="1" applyFill="1" applyBorder="1" applyAlignment="1">
      <alignment horizontal="center"/>
    </xf>
    <xf numFmtId="0" fontId="5" fillId="16" borderId="53" xfId="0" applyFont="1" applyFill="1" applyBorder="1" applyAlignment="1">
      <alignment horizontal="center"/>
    </xf>
    <xf numFmtId="0" fontId="5" fillId="16" borderId="54" xfId="0" applyFont="1" applyFill="1" applyBorder="1" applyAlignment="1">
      <alignment horizontal="center"/>
    </xf>
    <xf numFmtId="0" fontId="5" fillId="37" borderId="52" xfId="0" applyFont="1" applyFill="1" applyBorder="1" applyAlignment="1">
      <alignment horizontal="center"/>
    </xf>
    <xf numFmtId="0" fontId="5" fillId="37" borderId="53" xfId="0" applyFont="1" applyFill="1" applyBorder="1" applyAlignment="1">
      <alignment horizontal="center"/>
    </xf>
    <xf numFmtId="0" fontId="5" fillId="37" borderId="54" xfId="0" applyFont="1" applyFill="1" applyBorder="1" applyAlignment="1">
      <alignment horizontal="center"/>
    </xf>
    <xf numFmtId="0" fontId="5" fillId="31" borderId="48" xfId="0" applyFont="1" applyFill="1" applyBorder="1" applyAlignment="1">
      <alignment horizontal="center"/>
    </xf>
    <xf numFmtId="0" fontId="5" fillId="31" borderId="49" xfId="0" applyFont="1" applyFill="1" applyBorder="1" applyAlignment="1">
      <alignment horizontal="center"/>
    </xf>
    <xf numFmtId="0" fontId="5" fillId="31" borderId="50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5" fillId="11" borderId="53" xfId="0" applyFont="1" applyFill="1" applyBorder="1" applyAlignment="1">
      <alignment horizontal="center"/>
    </xf>
    <xf numFmtId="0" fontId="5" fillId="11" borderId="54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0" fontId="5" fillId="12" borderId="49" xfId="0" applyFont="1" applyFill="1" applyBorder="1" applyAlignment="1">
      <alignment horizontal="center"/>
    </xf>
    <xf numFmtId="0" fontId="5" fillId="12" borderId="50" xfId="0" applyFont="1" applyFill="1" applyBorder="1" applyAlignment="1">
      <alignment horizontal="center"/>
    </xf>
    <xf numFmtId="0" fontId="5" fillId="33" borderId="52" xfId="0" applyFont="1" applyFill="1" applyBorder="1" applyAlignment="1">
      <alignment horizontal="center"/>
    </xf>
    <xf numFmtId="0" fontId="5" fillId="33" borderId="53" xfId="0" applyFont="1" applyFill="1" applyBorder="1" applyAlignment="1">
      <alignment horizontal="center"/>
    </xf>
    <xf numFmtId="0" fontId="5" fillId="33" borderId="54" xfId="0" applyFont="1" applyFill="1" applyBorder="1" applyAlignment="1">
      <alignment horizontal="center"/>
    </xf>
    <xf numFmtId="0" fontId="5" fillId="34" borderId="48" xfId="0" applyFont="1" applyFill="1" applyBorder="1" applyAlignment="1">
      <alignment horizontal="center"/>
    </xf>
    <xf numFmtId="0" fontId="5" fillId="34" borderId="49" xfId="0" applyFont="1" applyFill="1" applyBorder="1" applyAlignment="1">
      <alignment horizontal="center"/>
    </xf>
    <xf numFmtId="0" fontId="5" fillId="34" borderId="50" xfId="0" applyFont="1" applyFill="1" applyBorder="1" applyAlignment="1">
      <alignment horizontal="center"/>
    </xf>
    <xf numFmtId="0" fontId="5" fillId="35" borderId="48" xfId="0" applyFont="1" applyFill="1" applyBorder="1" applyAlignment="1">
      <alignment horizontal="center"/>
    </xf>
    <xf numFmtId="0" fontId="5" fillId="35" borderId="49" xfId="0" applyFont="1" applyFill="1" applyBorder="1" applyAlignment="1">
      <alignment horizontal="center"/>
    </xf>
    <xf numFmtId="0" fontId="5" fillId="35" borderId="50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2" fontId="5" fillId="0" borderId="5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45" xfId="0" applyNumberFormat="1" applyFont="1" applyBorder="1" applyAlignment="1">
      <alignment horizontal="center"/>
    </xf>
    <xf numFmtId="9" fontId="5" fillId="0" borderId="55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38" borderId="22" xfId="0" applyFont="1" applyFill="1" applyBorder="1" applyAlignment="1">
      <alignment horizontal="center"/>
    </xf>
    <xf numFmtId="0" fontId="5" fillId="38" borderId="5" xfId="0" applyFont="1" applyFill="1" applyBorder="1" applyAlignment="1">
      <alignment horizontal="center"/>
    </xf>
    <xf numFmtId="0" fontId="5" fillId="19" borderId="44" xfId="0" applyFont="1" applyFill="1" applyBorder="1" applyAlignment="1">
      <alignment horizontal="center"/>
    </xf>
    <xf numFmtId="0" fontId="5" fillId="39" borderId="44" xfId="0" applyFont="1" applyFill="1" applyBorder="1" applyAlignment="1">
      <alignment horizontal="center"/>
    </xf>
    <xf numFmtId="0" fontId="5" fillId="13" borderId="44" xfId="0" applyFont="1" applyFill="1" applyBorder="1" applyAlignment="1">
      <alignment horizontal="center"/>
    </xf>
    <xf numFmtId="0" fontId="5" fillId="15" borderId="44" xfId="0" applyFont="1" applyFill="1" applyBorder="1" applyAlignment="1">
      <alignment horizontal="center"/>
    </xf>
    <xf numFmtId="0" fontId="5" fillId="12" borderId="44" xfId="0" applyFont="1" applyFill="1" applyBorder="1" applyAlignment="1">
      <alignment horizontal="center"/>
    </xf>
    <xf numFmtId="0" fontId="5" fillId="40" borderId="44" xfId="0" applyFont="1" applyFill="1" applyBorder="1" applyAlignment="1">
      <alignment horizontal="center"/>
    </xf>
    <xf numFmtId="0" fontId="5" fillId="41" borderId="44" xfId="0" applyFont="1" applyFill="1" applyBorder="1" applyAlignment="1">
      <alignment horizontal="center"/>
    </xf>
    <xf numFmtId="0" fontId="5" fillId="26" borderId="44" xfId="0" applyFont="1" applyFill="1" applyBorder="1" applyAlignment="1">
      <alignment horizontal="center"/>
    </xf>
    <xf numFmtId="0" fontId="5" fillId="16" borderId="44" xfId="0" applyFont="1" applyFill="1" applyBorder="1" applyAlignment="1">
      <alignment horizontal="center"/>
    </xf>
    <xf numFmtId="0" fontId="5" fillId="17" borderId="44" xfId="0" applyFont="1" applyFill="1" applyBorder="1" applyAlignment="1">
      <alignment horizontal="center"/>
    </xf>
    <xf numFmtId="0" fontId="23" fillId="14" borderId="44" xfId="0" applyFont="1" applyFill="1" applyBorder="1" applyAlignment="1">
      <alignment horizontal="center"/>
    </xf>
    <xf numFmtId="0" fontId="5" fillId="43" borderId="44" xfId="0" applyFont="1" applyFill="1" applyBorder="1" applyAlignment="1">
      <alignment horizontal="center"/>
    </xf>
    <xf numFmtId="0" fontId="5" fillId="19" borderId="22" xfId="0" applyFont="1" applyFill="1" applyBorder="1" applyAlignment="1">
      <alignment horizontal="center"/>
    </xf>
    <xf numFmtId="0" fontId="5" fillId="19" borderId="5" xfId="0" applyFont="1" applyFill="1" applyBorder="1" applyAlignment="1">
      <alignment horizontal="center"/>
    </xf>
  </cellXfs>
  <cellStyles count="6">
    <cellStyle name="Collegamento ipertestuale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AF6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508754540190728E-3"/>
                  <c:y val="0.1566518911262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Straw</a:t>
                    </a:r>
                    <a:r>
                      <a:rPr lang="en-US" baseline="0"/>
                      <a:t> Dogs</a:t>
                    </a:r>
                    <a:endParaRPr lang="en-US"/>
                  </a:p>
                  <a:p>
                    <a:fld id="{1FC0C2A6-14A3-4BAE-B2E1-4CF70F5BA939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75591882512065E-2"/>
                      <c:h val="8.4220381829816893E-2"/>
                    </c:manualLayout>
                  </c15:layout>
                  <c15:dlblFieldTable>
                    <c15:dlblFTEntry>
                      <c15:txfldGUID>{1FC0C2A6-14A3-4BAE-B2E1-4CF70F5BA939}</c15:txfldGUID>
                      <c15:f>FantaCulo!$B$40</c15:f>
                      <c15:dlblFieldTableCache>
                        <c:ptCount val="1"/>
                        <c:pt idx="0">
                          <c:v>4,1123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4.1123000000000012</c:v>
                </c:pt>
              </c:numCache>
            </c:numRef>
          </c:val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9162724801961824E-3"/>
                  <c:y val="0.155642176267989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fld id="{EBE76DAC-DD82-40DD-A8D0-6F47FEEFA037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{EBE76DAC-DD82-40DD-A8D0-6F47FEEFA037}</c15:txfldGUID>
                      <c15:f>FantaCulo!$F$40</c15:f>
                      <c15:dlblFieldTableCache>
                        <c:ptCount val="1"/>
                        <c:pt idx="0">
                          <c:v>4,0013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4.0013000000000005</c:v>
                </c:pt>
              </c:numCache>
            </c:numRef>
          </c:val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5153642302538355E-3"/>
                  <c:y val="0.110952319704266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Trofie 'Nfoiate</a:t>
                    </a:r>
                  </a:p>
                  <a:p>
                    <a:fld id="{78AC31A0-2D72-4B09-987B-18A5656202AE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{78AC31A0-2D72-4B09-987B-18A5656202AE}</c15:txfldGUID>
                      <c15:f>FantaCulo!$J$40</c15:f>
                      <c15:dlblFieldTableCache>
                        <c:ptCount val="1"/>
                        <c:pt idx="0">
                          <c:v>-1,8871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-1.8870999999999989</c:v>
                </c:pt>
              </c:numCache>
            </c:numRef>
          </c:val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8312930782517574E-3"/>
                  <c:y val="0.1077401680330667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 F.C.</a:t>
                    </a:r>
                  </a:p>
                  <a:p>
                    <a:pPr>
                      <a:defRPr b="1"/>
                    </a:pPr>
                    <a:fld id="{236479CC-C1E7-4D7B-B7AA-22975EC67148}" type="CELLREF">
                      <a:rPr lang="en-US"/>
                      <a:pPr>
                        <a:defRPr b="1"/>
                      </a:pPr>
                      <a:t>[CELLREF]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{236479CC-C1E7-4D7B-B7AA-22975EC67148}</c15:txfldGUID>
                      <c15:f>FantaCulo!$N$40</c15:f>
                      <c15:dlblFieldTableCache>
                        <c:ptCount val="1"/>
                        <c:pt idx="0">
                          <c:v>-2,1097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-2.1096999999999992</c:v>
                </c:pt>
              </c:numCache>
            </c:numRef>
          </c:val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8425671860251198E-3"/>
                  <c:y val="0.2387811886171968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fld id="{E60C82F4-989C-4147-B8A0-7233999F29A9}" type="CELLREF">
                      <a:rPr lang="en-US"/>
                      <a:pPr>
                        <a:defRPr b="1"/>
                      </a:pPr>
                      <a:t>[CELLREF]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{E60C82F4-989C-4147-B8A0-7233999F29A9}</c15:txfldGUID>
                      <c15:f>FantaCulo!$R$40</c15:f>
                      <c15:dlblFieldTableCache>
                        <c:ptCount val="1"/>
                        <c:pt idx="0">
                          <c:v>-5,5535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-5.5534999999999979</c:v>
                </c:pt>
              </c:numCache>
            </c:numRef>
          </c:val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5813145023149391E-3"/>
                  <c:y val="0.103125491260914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F.C.</a:t>
                    </a:r>
                  </a:p>
                  <a:p>
                    <a:fld id="{A1BF57F1-CDE0-49AA-9FE1-B05E66FD5CD9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{A1BF57F1-CDE0-49AA-9FE1-B05E66FD5CD9}</c15:txfldGUID>
                      <c15:f>FantaCulo!$V$40</c15:f>
                      <c15:dlblFieldTableCache>
                        <c:ptCount val="1"/>
                        <c:pt idx="0">
                          <c:v>0,3344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0.3344000000000007</c:v>
                </c:pt>
              </c:numCache>
            </c:numRef>
          </c:val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999617788196008E-4"/>
                  <c:y val="0.131758360764548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RCD Suerte</a:t>
                    </a:r>
                  </a:p>
                  <a:p>
                    <a:fld id="{5075D314-DF62-4938-9802-89BDA3BF6C65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{5075D314-DF62-4938-9802-89BDA3BF6C65}</c15:txfldGUID>
                      <c15:f>FantaCulo!$Z$40</c15:f>
                      <c15:dlblFieldTableCache>
                        <c:ptCount val="1"/>
                        <c:pt idx="0">
                          <c:v>-2,5538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-2.553799999999999</c:v>
                </c:pt>
              </c:numCache>
            </c:numRef>
          </c:val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4389150267890395E-3"/>
                  <c:y val="0.158443455173979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fld id="{CF9183A4-8567-44F5-B44A-C058DE5DD1FD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{CF9183A4-8567-44F5-B44A-C058DE5DD1FD}</c15:txfldGUID>
                      <c15:f>FantaCulo!$AD$40</c15:f>
                      <c15:dlblFieldTableCache>
                        <c:ptCount val="1"/>
                        <c:pt idx="0">
                          <c:v>-3,2209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-3.2208999999999994</c:v>
                </c:pt>
              </c:numCache>
            </c:numRef>
          </c:val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505108702275252E-4"/>
                  <c:y val="0.145849907186422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fld id="{6182A90E-A2EE-4D87-89DF-D163F07AF824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{6182A90E-A2EE-4D87-89DF-D163F07AF824}</c15:txfldGUID>
                      <c15:f>FantaCulo!$AH$40</c15:f>
                      <c15:dlblFieldTableCache>
                        <c:ptCount val="1"/>
                        <c:pt idx="0">
                          <c:v>-3,1098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-3.109799999999999</c:v>
                </c:pt>
              </c:numCache>
            </c:numRef>
          </c:val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4490640046738666E-4"/>
                  <c:y val="0.192801350362123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fld id="{3253B607-996E-4413-959A-E94B9DB0A945}" type="CELLREF">
                      <a:rPr lang="en-US"/>
                      <a:pPr/>
                      <a:t>[CELLREF]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{3253B607-996E-4413-959A-E94B9DB0A945}</c15:txfldGUID>
                      <c15:f>FantaCulo!$AL$40</c15:f>
                      <c15:dlblFieldTableCache>
                        <c:ptCount val="1"/>
                        <c:pt idx="0">
                          <c:v>4,3349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4.3349000000000011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93672"/>
        <c:axId val="170494064"/>
      </c:barChart>
      <c:catAx>
        <c:axId val="170493672"/>
        <c:scaling>
          <c:orientation val="minMax"/>
        </c:scaling>
        <c:delete val="1"/>
        <c:axPos val="b"/>
        <c:majorTickMark val="out"/>
        <c:minorTickMark val="none"/>
        <c:tickLblPos val="none"/>
        <c:crossAx val="170494064"/>
        <c:crosses val="autoZero"/>
        <c:auto val="1"/>
        <c:lblAlgn val="ctr"/>
        <c:lblOffset val="100"/>
        <c:noMultiLvlLbl val="0"/>
      </c:catAx>
      <c:valAx>
        <c:axId val="17049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493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FantaCulo!$E$3:$E$38</c:f>
              <c:numCache>
                <c:formatCode>General</c:formatCode>
                <c:ptCount val="36"/>
                <c:pt idx="0">
                  <c:v>0</c:v>
                </c:pt>
                <c:pt idx="1">
                  <c:v>2.0001000000000002</c:v>
                </c:pt>
                <c:pt idx="2">
                  <c:v>0</c:v>
                </c:pt>
                <c:pt idx="3">
                  <c:v>-1.8885999999999998</c:v>
                </c:pt>
                <c:pt idx="4">
                  <c:v>1.3335000000000001</c:v>
                </c:pt>
                <c:pt idx="5">
                  <c:v>-0.11109999999999999</c:v>
                </c:pt>
                <c:pt idx="6">
                  <c:v>-0.11109999999999999</c:v>
                </c:pt>
                <c:pt idx="7">
                  <c:v>0.66670000000000007</c:v>
                </c:pt>
                <c:pt idx="8">
                  <c:v>0.22230000000000005</c:v>
                </c:pt>
                <c:pt idx="9">
                  <c:v>0.66690000000000005</c:v>
                </c:pt>
                <c:pt idx="10">
                  <c:v>-0.66649999999999987</c:v>
                </c:pt>
                <c:pt idx="11">
                  <c:v>2.0001000000000002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FantaCulo!$I$3:$I$38</c:f>
              <c:numCache>
                <c:formatCode>General</c:formatCode>
                <c:ptCount val="36"/>
                <c:pt idx="0">
                  <c:v>0.22230000000000005</c:v>
                </c:pt>
                <c:pt idx="1">
                  <c:v>1.0002000000000002</c:v>
                </c:pt>
                <c:pt idx="2">
                  <c:v>2.0001000000000002</c:v>
                </c:pt>
                <c:pt idx="3">
                  <c:v>0</c:v>
                </c:pt>
                <c:pt idx="4">
                  <c:v>-1.111</c:v>
                </c:pt>
                <c:pt idx="5">
                  <c:v>0</c:v>
                </c:pt>
                <c:pt idx="6">
                  <c:v>0.66690000000000005</c:v>
                </c:pt>
                <c:pt idx="7">
                  <c:v>0</c:v>
                </c:pt>
                <c:pt idx="8">
                  <c:v>1.3335000000000001</c:v>
                </c:pt>
                <c:pt idx="9">
                  <c:v>-0.77769999999999995</c:v>
                </c:pt>
                <c:pt idx="10">
                  <c:v>-0.66649999999999987</c:v>
                </c:pt>
                <c:pt idx="11">
                  <c:v>1.3335000000000001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FantaCulo!$M$3:$M$38</c:f>
              <c:numCache>
                <c:formatCode>General</c:formatCode>
                <c:ptCount val="36"/>
                <c:pt idx="0">
                  <c:v>-0.66659999999999997</c:v>
                </c:pt>
                <c:pt idx="1">
                  <c:v>1.0002000000000002</c:v>
                </c:pt>
                <c:pt idx="2">
                  <c:v>-1.8885999999999998</c:v>
                </c:pt>
                <c:pt idx="3">
                  <c:v>1.0002000000000002</c:v>
                </c:pt>
                <c:pt idx="4">
                  <c:v>0</c:v>
                </c:pt>
                <c:pt idx="5">
                  <c:v>-2.6663999999999999</c:v>
                </c:pt>
                <c:pt idx="6">
                  <c:v>2.3334000000000001</c:v>
                </c:pt>
                <c:pt idx="7">
                  <c:v>-1.3331999999999999</c:v>
                </c:pt>
                <c:pt idx="8">
                  <c:v>-0.66659999999999997</c:v>
                </c:pt>
                <c:pt idx="9">
                  <c:v>0.66690000000000005</c:v>
                </c:pt>
                <c:pt idx="10">
                  <c:v>0</c:v>
                </c:pt>
                <c:pt idx="11">
                  <c:v>0.33360000000000012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FantaCulo!$Q$3:$Q$38</c:f>
              <c:numCache>
                <c:formatCode>General</c:formatCode>
                <c:ptCount val="36"/>
                <c:pt idx="0">
                  <c:v>-1.4441999999999999</c:v>
                </c:pt>
                <c:pt idx="1">
                  <c:v>-2.6663999999999999</c:v>
                </c:pt>
                <c:pt idx="2">
                  <c:v>-0.44439999999999996</c:v>
                </c:pt>
                <c:pt idx="3">
                  <c:v>1.6668000000000001</c:v>
                </c:pt>
                <c:pt idx="4">
                  <c:v>-0.22219999999999998</c:v>
                </c:pt>
                <c:pt idx="5">
                  <c:v>-0.77769999999999995</c:v>
                </c:pt>
                <c:pt idx="6">
                  <c:v>-1.111</c:v>
                </c:pt>
                <c:pt idx="7">
                  <c:v>0.66690000000000005</c:v>
                </c:pt>
                <c:pt idx="8">
                  <c:v>0.22230000000000005</c:v>
                </c:pt>
                <c:pt idx="9">
                  <c:v>0.88890000000000002</c:v>
                </c:pt>
                <c:pt idx="10">
                  <c:v>-0.22219999999999998</c:v>
                </c:pt>
                <c:pt idx="11">
                  <c:v>1.3335000000000001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FantaCulo!$U$3:$U$38</c:f>
              <c:numCache>
                <c:formatCode>General</c:formatCode>
                <c:ptCount val="36"/>
                <c:pt idx="0">
                  <c:v>0.33360000000000012</c:v>
                </c:pt>
                <c:pt idx="1">
                  <c:v>-2.6663999999999999</c:v>
                </c:pt>
                <c:pt idx="2">
                  <c:v>0</c:v>
                </c:pt>
                <c:pt idx="3">
                  <c:v>-1.8885999999999998</c:v>
                </c:pt>
                <c:pt idx="4">
                  <c:v>0.33360000000000012</c:v>
                </c:pt>
                <c:pt idx="5">
                  <c:v>-0.77769999999999995</c:v>
                </c:pt>
                <c:pt idx="6">
                  <c:v>-0.33319999999999994</c:v>
                </c:pt>
                <c:pt idx="7">
                  <c:v>0.66670000000000007</c:v>
                </c:pt>
                <c:pt idx="8">
                  <c:v>-0.66659999999999997</c:v>
                </c:pt>
                <c:pt idx="9">
                  <c:v>-1.5553999999999999</c:v>
                </c:pt>
                <c:pt idx="10">
                  <c:v>0.66690000000000005</c:v>
                </c:pt>
                <c:pt idx="11">
                  <c:v>0.33360000000000012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FantaCulo!$Y$3:$Y$38</c:f>
              <c:numCache>
                <c:formatCode>General</c:formatCode>
                <c:ptCount val="36"/>
                <c:pt idx="0">
                  <c:v>-0.66659999999999997</c:v>
                </c:pt>
                <c:pt idx="1">
                  <c:v>-0.55539999999999989</c:v>
                </c:pt>
                <c:pt idx="2">
                  <c:v>2.0001000000000002</c:v>
                </c:pt>
                <c:pt idx="3">
                  <c:v>-1.6664999999999999</c:v>
                </c:pt>
                <c:pt idx="4">
                  <c:v>-0.22219999999999998</c:v>
                </c:pt>
                <c:pt idx="5">
                  <c:v>1.6668000000000001</c:v>
                </c:pt>
                <c:pt idx="6">
                  <c:v>-1.111</c:v>
                </c:pt>
                <c:pt idx="7">
                  <c:v>0.66670000000000007</c:v>
                </c:pt>
                <c:pt idx="8">
                  <c:v>0</c:v>
                </c:pt>
                <c:pt idx="9">
                  <c:v>0.66690000000000005</c:v>
                </c:pt>
                <c:pt idx="10">
                  <c:v>-0.22219999999999998</c:v>
                </c:pt>
                <c:pt idx="11">
                  <c:v>-0.22219999999999998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FantaCulo!$AC$3:$AC$38</c:f>
              <c:numCache>
                <c:formatCode>General</c:formatCode>
                <c:ptCount val="36"/>
                <c:pt idx="0">
                  <c:v>1.3335000000000001</c:v>
                </c:pt>
                <c:pt idx="1">
                  <c:v>-0.55539999999999989</c:v>
                </c:pt>
                <c:pt idx="2">
                  <c:v>-0.44439999999999996</c:v>
                </c:pt>
                <c:pt idx="3">
                  <c:v>-0.33329999999999999</c:v>
                </c:pt>
                <c:pt idx="4">
                  <c:v>1.3335000000000001</c:v>
                </c:pt>
                <c:pt idx="5">
                  <c:v>1.6668000000000001</c:v>
                </c:pt>
                <c:pt idx="6">
                  <c:v>-0.33319999999999994</c:v>
                </c:pt>
                <c:pt idx="7">
                  <c:v>-1.7775999999999998</c:v>
                </c:pt>
                <c:pt idx="8">
                  <c:v>-1.4441999999999999</c:v>
                </c:pt>
                <c:pt idx="9">
                  <c:v>-1.5553999999999999</c:v>
                </c:pt>
                <c:pt idx="10">
                  <c:v>0.66690000000000005</c:v>
                </c:pt>
                <c:pt idx="11">
                  <c:v>-1.111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FantaCulo!$AG$3:$AG$38</c:f>
              <c:numCache>
                <c:formatCode>General</c:formatCode>
                <c:ptCount val="36"/>
                <c:pt idx="0">
                  <c:v>0.33360000000000012</c:v>
                </c:pt>
                <c:pt idx="1">
                  <c:v>-0.22219999999999998</c:v>
                </c:pt>
                <c:pt idx="2">
                  <c:v>-1.8885999999999998</c:v>
                </c:pt>
                <c:pt idx="3">
                  <c:v>-0.33329999999999999</c:v>
                </c:pt>
                <c:pt idx="4">
                  <c:v>-0.22219999999999998</c:v>
                </c:pt>
                <c:pt idx="5">
                  <c:v>1.6668000000000001</c:v>
                </c:pt>
                <c:pt idx="6">
                  <c:v>-0.11109999999999999</c:v>
                </c:pt>
                <c:pt idx="7">
                  <c:v>0.66670000000000007</c:v>
                </c:pt>
                <c:pt idx="8">
                  <c:v>-1.4441999999999999</c:v>
                </c:pt>
                <c:pt idx="9">
                  <c:v>-0.77769999999999995</c:v>
                </c:pt>
                <c:pt idx="10">
                  <c:v>-0.66649999999999987</c:v>
                </c:pt>
                <c:pt idx="11">
                  <c:v>-0.22219999999999998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FantaCulo!$AK$3:$AK$38</c:f>
              <c:numCache>
                <c:formatCode>General</c:formatCode>
                <c:ptCount val="36"/>
                <c:pt idx="0">
                  <c:v>-1.4441999999999999</c:v>
                </c:pt>
                <c:pt idx="1">
                  <c:v>-0.22219999999999998</c:v>
                </c:pt>
                <c:pt idx="2">
                  <c:v>-1.2221</c:v>
                </c:pt>
                <c:pt idx="3">
                  <c:v>0.66670000000000007</c:v>
                </c:pt>
                <c:pt idx="4">
                  <c:v>2.0001000000000002</c:v>
                </c:pt>
                <c:pt idx="5">
                  <c:v>-0.11109999999999999</c:v>
                </c:pt>
                <c:pt idx="6">
                  <c:v>0.66690000000000005</c:v>
                </c:pt>
                <c:pt idx="7">
                  <c:v>-1.7775999999999998</c:v>
                </c:pt>
                <c:pt idx="8">
                  <c:v>0</c:v>
                </c:pt>
                <c:pt idx="9">
                  <c:v>0.88890000000000002</c:v>
                </c:pt>
                <c:pt idx="10">
                  <c:v>-0.66649999999999987</c:v>
                </c:pt>
                <c:pt idx="11">
                  <c:v>-1.8886999999999998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FantaCulo!$AO$3:$AO$38</c:f>
              <c:numCache>
                <c:formatCode>General</c:formatCode>
                <c:ptCount val="36"/>
                <c:pt idx="0">
                  <c:v>0.22230000000000005</c:v>
                </c:pt>
                <c:pt idx="1">
                  <c:v>-0.22219999999999998</c:v>
                </c:pt>
                <c:pt idx="2">
                  <c:v>1.0002000000000002</c:v>
                </c:pt>
                <c:pt idx="3">
                  <c:v>0.66670000000000007</c:v>
                </c:pt>
                <c:pt idx="4">
                  <c:v>-1.8886999999999998</c:v>
                </c:pt>
                <c:pt idx="5">
                  <c:v>1.6668000000000001</c:v>
                </c:pt>
                <c:pt idx="6">
                  <c:v>0.66690000000000005</c:v>
                </c:pt>
                <c:pt idx="7">
                  <c:v>0.66690000000000005</c:v>
                </c:pt>
                <c:pt idx="8">
                  <c:v>0.33360000000000012</c:v>
                </c:pt>
                <c:pt idx="9">
                  <c:v>1.6668000000000001</c:v>
                </c:pt>
                <c:pt idx="10">
                  <c:v>-0.22219999999999998</c:v>
                </c:pt>
                <c:pt idx="11">
                  <c:v>-0.22219999999999998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91712"/>
        <c:axId val="170492104"/>
      </c:lineChart>
      <c:catAx>
        <c:axId val="170491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492104"/>
        <c:crosses val="autoZero"/>
        <c:auto val="1"/>
        <c:lblAlgn val="ctr"/>
        <c:lblOffset val="100"/>
        <c:noMultiLvlLbl val="0"/>
      </c:catAx>
      <c:valAx>
        <c:axId val="170492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049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'RAW DATA andamento'!$B$1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'RAW DATA andamento'!$B$2:$B$37</c:f>
              <c:numCache>
                <c:formatCode>General</c:formatCode>
                <c:ptCount val="36"/>
                <c:pt idx="0">
                  <c:v>0</c:v>
                </c:pt>
                <c:pt idx="1">
                  <c:v>2.0001000000000002</c:v>
                </c:pt>
                <c:pt idx="2">
                  <c:v>2.0001000000000002</c:v>
                </c:pt>
                <c:pt idx="3">
                  <c:v>0.1115</c:v>
                </c:pt>
                <c:pt idx="4">
                  <c:v>1.4450000000000001</c:v>
                </c:pt>
                <c:pt idx="5">
                  <c:v>1.3339000000000001</c:v>
                </c:pt>
                <c:pt idx="6">
                  <c:v>1.2228000000000001</c:v>
                </c:pt>
                <c:pt idx="7">
                  <c:v>1.8895</c:v>
                </c:pt>
                <c:pt idx="8">
                  <c:v>2.1118000000000001</c:v>
                </c:pt>
                <c:pt idx="9">
                  <c:v>2.7787000000000002</c:v>
                </c:pt>
                <c:pt idx="10">
                  <c:v>2.1122000000000001</c:v>
                </c:pt>
                <c:pt idx="11">
                  <c:v>4.1123000000000003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'RAW DATA andamento'!$C$1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'RAW DATA andamento'!$C$2:$C$37</c:f>
              <c:numCache>
                <c:formatCode>General</c:formatCode>
                <c:ptCount val="36"/>
                <c:pt idx="0">
                  <c:v>0.2223</c:v>
                </c:pt>
                <c:pt idx="1">
                  <c:v>1.2224999999999999</c:v>
                </c:pt>
                <c:pt idx="2">
                  <c:v>3.2225999999999999</c:v>
                </c:pt>
                <c:pt idx="3">
                  <c:v>3.2225999999999999</c:v>
                </c:pt>
                <c:pt idx="4">
                  <c:v>2.1116000000000001</c:v>
                </c:pt>
                <c:pt idx="5">
                  <c:v>2.1116000000000001</c:v>
                </c:pt>
                <c:pt idx="6">
                  <c:v>2.7785000000000002</c:v>
                </c:pt>
                <c:pt idx="7">
                  <c:v>2.7785000000000002</c:v>
                </c:pt>
                <c:pt idx="8">
                  <c:v>4.1120000000000001</c:v>
                </c:pt>
                <c:pt idx="9">
                  <c:v>3.3342999999999998</c:v>
                </c:pt>
                <c:pt idx="10">
                  <c:v>2.6678000000000002</c:v>
                </c:pt>
                <c:pt idx="11">
                  <c:v>4.0012999999999996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 andamento'!$D$1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'RAW DATA andamento'!$D$2:$D$37</c:f>
              <c:numCache>
                <c:formatCode>General</c:formatCode>
                <c:ptCount val="36"/>
                <c:pt idx="0">
                  <c:v>-0.66659999999999997</c:v>
                </c:pt>
                <c:pt idx="1">
                  <c:v>0.33360000000000001</c:v>
                </c:pt>
                <c:pt idx="2">
                  <c:v>-1.5549999999999999</c:v>
                </c:pt>
                <c:pt idx="3">
                  <c:v>-0.55479999999999996</c:v>
                </c:pt>
                <c:pt idx="4">
                  <c:v>-0.55479999999999996</c:v>
                </c:pt>
                <c:pt idx="5">
                  <c:v>-3.2212000000000001</c:v>
                </c:pt>
                <c:pt idx="6">
                  <c:v>-0.88780000000000003</c:v>
                </c:pt>
                <c:pt idx="7">
                  <c:v>-2.2210000000000001</c:v>
                </c:pt>
                <c:pt idx="8">
                  <c:v>-2.8875999999999999</c:v>
                </c:pt>
                <c:pt idx="9">
                  <c:v>-2.2206999999999999</c:v>
                </c:pt>
                <c:pt idx="10">
                  <c:v>-2.2206999999999999</c:v>
                </c:pt>
                <c:pt idx="11">
                  <c:v>-1.8871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 andamento'!$E$1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'RAW DATA andamento'!$E$2:$E$37</c:f>
              <c:numCache>
                <c:formatCode>General</c:formatCode>
                <c:ptCount val="36"/>
                <c:pt idx="0">
                  <c:v>-1.4441999999999999</c:v>
                </c:pt>
                <c:pt idx="1">
                  <c:v>-4.1105999999999998</c:v>
                </c:pt>
                <c:pt idx="2">
                  <c:v>-4.5549999999999997</c:v>
                </c:pt>
                <c:pt idx="3">
                  <c:v>-2.8881999999999999</c:v>
                </c:pt>
                <c:pt idx="4">
                  <c:v>-3.1103999999999998</c:v>
                </c:pt>
                <c:pt idx="5">
                  <c:v>-3.8881000000000001</c:v>
                </c:pt>
                <c:pt idx="6">
                  <c:v>-4.9991000000000003</c:v>
                </c:pt>
                <c:pt idx="7">
                  <c:v>-4.3322000000000003</c:v>
                </c:pt>
                <c:pt idx="8">
                  <c:v>-4.1098999999999997</c:v>
                </c:pt>
                <c:pt idx="9">
                  <c:v>-3.2210000000000001</c:v>
                </c:pt>
                <c:pt idx="10">
                  <c:v>-3.4432</c:v>
                </c:pt>
                <c:pt idx="11">
                  <c:v>-2.1097000000000001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 andamento'!$F$1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'RAW DATA andamento'!$F$2:$F$37</c:f>
              <c:numCache>
                <c:formatCode>General</c:formatCode>
                <c:ptCount val="36"/>
                <c:pt idx="0">
                  <c:v>0.33360000000000001</c:v>
                </c:pt>
                <c:pt idx="1">
                  <c:v>-2.3328000000000002</c:v>
                </c:pt>
                <c:pt idx="2">
                  <c:v>-2.3328000000000002</c:v>
                </c:pt>
                <c:pt idx="3">
                  <c:v>-4.2214</c:v>
                </c:pt>
                <c:pt idx="4">
                  <c:v>-3.8877999999999999</c:v>
                </c:pt>
                <c:pt idx="5">
                  <c:v>-4.6654999999999998</c:v>
                </c:pt>
                <c:pt idx="6">
                  <c:v>-4.9987000000000004</c:v>
                </c:pt>
                <c:pt idx="7">
                  <c:v>-4.3319999999999999</c:v>
                </c:pt>
                <c:pt idx="8">
                  <c:v>-4.9985999999999997</c:v>
                </c:pt>
                <c:pt idx="9">
                  <c:v>-6.5540000000000003</c:v>
                </c:pt>
                <c:pt idx="10">
                  <c:v>-5.8871000000000002</c:v>
                </c:pt>
                <c:pt idx="11">
                  <c:v>-5.5534999999999997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 andamento'!$G$1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'RAW DATA andamento'!$G$2:$G$37</c:f>
              <c:numCache>
                <c:formatCode>General</c:formatCode>
                <c:ptCount val="36"/>
                <c:pt idx="0">
                  <c:v>-0.66659999999999997</c:v>
                </c:pt>
                <c:pt idx="1">
                  <c:v>-1.222</c:v>
                </c:pt>
                <c:pt idx="2">
                  <c:v>0.77810000000000001</c:v>
                </c:pt>
                <c:pt idx="3">
                  <c:v>-0.88839999999999997</c:v>
                </c:pt>
                <c:pt idx="4">
                  <c:v>-1.1106</c:v>
                </c:pt>
                <c:pt idx="5">
                  <c:v>0.55620000000000003</c:v>
                </c:pt>
                <c:pt idx="6">
                  <c:v>-0.55479999999999996</c:v>
                </c:pt>
                <c:pt idx="7">
                  <c:v>0.1119</c:v>
                </c:pt>
                <c:pt idx="8">
                  <c:v>0.1119</c:v>
                </c:pt>
                <c:pt idx="9">
                  <c:v>0.77880000000000005</c:v>
                </c:pt>
                <c:pt idx="10">
                  <c:v>0.55659999999999998</c:v>
                </c:pt>
                <c:pt idx="11">
                  <c:v>0.33439999999999998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 andamento'!$H$1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'RAW DATA andamento'!$H$2:$H$37</c:f>
              <c:numCache>
                <c:formatCode>General</c:formatCode>
                <c:ptCount val="36"/>
                <c:pt idx="0">
                  <c:v>1.3334999999999999</c:v>
                </c:pt>
                <c:pt idx="1">
                  <c:v>0.77810000000000001</c:v>
                </c:pt>
                <c:pt idx="2">
                  <c:v>0.3337</c:v>
                </c:pt>
                <c:pt idx="3">
                  <c:v>4.0000000000000002E-4</c:v>
                </c:pt>
                <c:pt idx="4">
                  <c:v>1.3339000000000001</c:v>
                </c:pt>
                <c:pt idx="5">
                  <c:v>3.0007000000000001</c:v>
                </c:pt>
                <c:pt idx="6">
                  <c:v>2.6675</c:v>
                </c:pt>
                <c:pt idx="7">
                  <c:v>0.88990000000000002</c:v>
                </c:pt>
                <c:pt idx="8">
                  <c:v>-0.55430000000000001</c:v>
                </c:pt>
                <c:pt idx="9">
                  <c:v>-2.1097000000000001</c:v>
                </c:pt>
                <c:pt idx="10">
                  <c:v>-1.4428000000000001</c:v>
                </c:pt>
                <c:pt idx="11">
                  <c:v>-2.5537999999999998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 andamento'!$I$1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'RAW DATA andamento'!$I$2:$I$37</c:f>
              <c:numCache>
                <c:formatCode>General</c:formatCode>
                <c:ptCount val="36"/>
                <c:pt idx="0">
                  <c:v>0.33360000000000001</c:v>
                </c:pt>
                <c:pt idx="1">
                  <c:v>0.1114</c:v>
                </c:pt>
                <c:pt idx="2">
                  <c:v>-1.7771999999999999</c:v>
                </c:pt>
                <c:pt idx="3">
                  <c:v>-2.1105</c:v>
                </c:pt>
                <c:pt idx="4">
                  <c:v>-2.3327</c:v>
                </c:pt>
                <c:pt idx="5">
                  <c:v>-0.66590000000000005</c:v>
                </c:pt>
                <c:pt idx="6">
                  <c:v>-0.77700000000000002</c:v>
                </c:pt>
                <c:pt idx="7">
                  <c:v>-0.1103</c:v>
                </c:pt>
                <c:pt idx="8">
                  <c:v>-1.5545</c:v>
                </c:pt>
                <c:pt idx="9">
                  <c:v>-2.3321999999999998</c:v>
                </c:pt>
                <c:pt idx="10">
                  <c:v>-2.9986999999999999</c:v>
                </c:pt>
                <c:pt idx="11">
                  <c:v>-3.2208999999999999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 andamento'!$J$1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'RAW DATA andamento'!$J$2:$J$37</c:f>
              <c:numCache>
                <c:formatCode>General</c:formatCode>
                <c:ptCount val="36"/>
                <c:pt idx="0">
                  <c:v>-1.4441999999999999</c:v>
                </c:pt>
                <c:pt idx="1">
                  <c:v>-1.6664000000000001</c:v>
                </c:pt>
                <c:pt idx="2">
                  <c:v>-2.8885000000000001</c:v>
                </c:pt>
                <c:pt idx="3">
                  <c:v>-2.2218</c:v>
                </c:pt>
                <c:pt idx="4">
                  <c:v>-0.22170000000000001</c:v>
                </c:pt>
                <c:pt idx="5">
                  <c:v>-0.33279999999999998</c:v>
                </c:pt>
                <c:pt idx="6">
                  <c:v>0.33410000000000001</c:v>
                </c:pt>
                <c:pt idx="7">
                  <c:v>-1.4435</c:v>
                </c:pt>
                <c:pt idx="8">
                  <c:v>-1.4435</c:v>
                </c:pt>
                <c:pt idx="9">
                  <c:v>-0.55459999999999998</c:v>
                </c:pt>
                <c:pt idx="10">
                  <c:v>-1.2211000000000001</c:v>
                </c:pt>
                <c:pt idx="11">
                  <c:v>-3.1097999999999999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'RAW DATA andamento'!$K$1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'RAW DATA andamento'!$K$2:$K$37</c:f>
              <c:numCache>
                <c:formatCode>General</c:formatCode>
                <c:ptCount val="36"/>
                <c:pt idx="0">
                  <c:v>0.2223</c:v>
                </c:pt>
                <c:pt idx="1">
                  <c:v>1E-4</c:v>
                </c:pt>
                <c:pt idx="2">
                  <c:v>1.0003</c:v>
                </c:pt>
                <c:pt idx="3">
                  <c:v>1.667</c:v>
                </c:pt>
                <c:pt idx="4">
                  <c:v>-0.22170000000000001</c:v>
                </c:pt>
                <c:pt idx="5">
                  <c:v>1.4451000000000001</c:v>
                </c:pt>
                <c:pt idx="6">
                  <c:v>2.1120000000000001</c:v>
                </c:pt>
                <c:pt idx="7">
                  <c:v>2.7789000000000001</c:v>
                </c:pt>
                <c:pt idx="8">
                  <c:v>3.1124999999999998</c:v>
                </c:pt>
                <c:pt idx="9">
                  <c:v>4.7793000000000001</c:v>
                </c:pt>
                <c:pt idx="10">
                  <c:v>4.5571000000000002</c:v>
                </c:pt>
                <c:pt idx="11">
                  <c:v>4.3349000000000002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07432"/>
        <c:axId val="280410960"/>
      </c:lineChart>
      <c:catAx>
        <c:axId val="280407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280410960"/>
        <c:crosses val="autoZero"/>
        <c:auto val="1"/>
        <c:lblAlgn val="ctr"/>
        <c:lblOffset val="100"/>
        <c:noMultiLvlLbl val="0"/>
      </c:catAx>
      <c:valAx>
        <c:axId val="280410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0407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Classifica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'Formula 1'!$B$1:$C$1</c:f>
              <c:strCache>
                <c:ptCount val="2"/>
                <c:pt idx="0">
                  <c:v>STRAW DOGS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1'!$B$38:$C$38</c15:sqref>
                  </c15:fullRef>
                </c:ext>
              </c:extLst>
              <c:f>'Formula 1'!$B$38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'Formula 1'!$D$1:$E$1</c:f>
              <c:strCache>
                <c:ptCount val="2"/>
                <c:pt idx="0">
                  <c:v>DELU TEAM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1'!$D$38:$E$38</c15:sqref>
                  </c15:fullRef>
                </c:ext>
              </c:extLst>
              <c:f>'Formula 1'!$D$38</c:f>
              <c:numCache>
                <c:formatCode>General</c:formatCode>
                <c:ptCount val="1"/>
                <c:pt idx="0">
                  <c:v>184</c:v>
                </c:pt>
              </c:numCache>
            </c:numRef>
          </c:val>
        </c:ser>
        <c:ser>
          <c:idx val="2"/>
          <c:order val="2"/>
          <c:tx>
            <c:strRef>
              <c:f>'Formula 1'!$F$1:$G$1</c:f>
              <c:strCache>
                <c:ptCount val="2"/>
                <c:pt idx="0">
                  <c:v>LE TROFIE 'NFOIATE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1'!$F$38:$G$38</c15:sqref>
                  </c15:fullRef>
                </c:ext>
              </c:extLst>
              <c:f>'Formula 1'!$F$38</c:f>
              <c:numCache>
                <c:formatCode>General</c:formatCode>
                <c:ptCount val="1"/>
                <c:pt idx="0">
                  <c:v>202</c:v>
                </c:pt>
              </c:numCache>
            </c:numRef>
          </c:val>
        </c:ser>
        <c:ser>
          <c:idx val="3"/>
          <c:order val="3"/>
          <c:tx>
            <c:strRef>
              <c:f>'Formula 1'!$H$1:$I$1</c:f>
              <c:strCache>
                <c:ptCount val="2"/>
                <c:pt idx="0">
                  <c:v>MAMBO 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1'!$H$38:$I$38</c15:sqref>
                  </c15:fullRef>
                </c:ext>
              </c:extLst>
              <c:f>'Formula 1'!$H$38</c:f>
              <c:numCache>
                <c:formatCode>General</c:formatCode>
                <c:ptCount val="1"/>
                <c:pt idx="0">
                  <c:v>129</c:v>
                </c:pt>
              </c:numCache>
            </c:numRef>
          </c:val>
        </c:ser>
        <c:ser>
          <c:idx val="4"/>
          <c:order val="4"/>
          <c:tx>
            <c:strRef>
              <c:f>'Formula 1'!$J$1:$K$1</c:f>
              <c:strCache>
                <c:ptCount val="2"/>
                <c:pt idx="0">
                  <c:v>MANZOTEAM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1'!$J$38:$K$38</c15:sqref>
                  </c15:fullRef>
                </c:ext>
              </c:extLst>
              <c:f>'Formula 1'!$J$38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</c:ser>
        <c:ser>
          <c:idx val="5"/>
          <c:order val="5"/>
          <c:tx>
            <c:strRef>
              <c:f>'Formula 1'!$L$1:$M$1</c:f>
              <c:strCache>
                <c:ptCount val="2"/>
                <c:pt idx="0">
                  <c:v>MOJITO FC
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1'!$L$38:$M$38</c15:sqref>
                  </c15:fullRef>
                </c:ext>
              </c:extLst>
              <c:f>'Formula 1'!$L$38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</c:ser>
        <c:ser>
          <c:idx val="6"/>
          <c:order val="6"/>
          <c:tx>
            <c:strRef>
              <c:f>'Formula 1'!$N$1:$O$1</c:f>
              <c:strCache>
                <c:ptCount val="2"/>
                <c:pt idx="0">
                  <c:v>RCD SUERTE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1'!$N$38:$O$38</c15:sqref>
                  </c15:fullRef>
                </c:ext>
              </c:extLst>
              <c:f>'Formula 1'!$N$38</c:f>
              <c:numCache>
                <c:formatCode>General</c:formatCode>
                <c:ptCount val="1"/>
                <c:pt idx="0">
                  <c:v>147</c:v>
                </c:pt>
              </c:numCache>
            </c:numRef>
          </c:val>
        </c:ser>
        <c:ser>
          <c:idx val="7"/>
          <c:order val="7"/>
          <c:tx>
            <c:strRef>
              <c:f>'Formula 1'!$P$1:$Q$1</c:f>
              <c:strCache>
                <c:ptCount val="2"/>
                <c:pt idx="0">
                  <c:v>PATATINAIKOS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1'!$P$38:$Q$38</c15:sqref>
                  </c15:fullRef>
                </c:ext>
              </c:extLst>
              <c:f>'Formula 1'!$P$38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</c:ser>
        <c:ser>
          <c:idx val="8"/>
          <c:order val="8"/>
          <c:tx>
            <c:strRef>
              <c:f>'Formula 1'!$R$1:$S$1</c:f>
              <c:strCache>
                <c:ptCount val="2"/>
                <c:pt idx="0">
                  <c:v>SAMPMANIA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1'!$R$38:$S$38</c15:sqref>
                  </c15:fullRef>
                </c:ext>
              </c:extLst>
              <c:f>'Formula 1'!$R$38</c:f>
              <c:numCache>
                <c:formatCode>General</c:formatCode>
                <c:ptCount val="1"/>
                <c:pt idx="0">
                  <c:v>143</c:v>
                </c:pt>
              </c:numCache>
            </c:numRef>
          </c:val>
        </c:ser>
        <c:ser>
          <c:idx val="9"/>
          <c:order val="9"/>
          <c:tx>
            <c:strRef>
              <c:f>'Formula 1'!$T$1:$U$1</c:f>
              <c:strCache>
                <c:ptCount val="2"/>
                <c:pt idx="0">
                  <c:v>SPACCA CFC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1'!$T$38:$U$38</c15:sqref>
                  </c15:fullRef>
                </c:ext>
              </c:extLst>
              <c:f>'Formula 1'!$T$38</c:f>
              <c:numCache>
                <c:formatCode>General</c:formatCode>
                <c:ptCount val="1"/>
                <c:pt idx="0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80406256"/>
        <c:axId val="280409000"/>
      </c:barChart>
      <c:catAx>
        <c:axId val="280406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0409000"/>
        <c:crosses val="autoZero"/>
        <c:auto val="0"/>
        <c:lblAlgn val="ctr"/>
        <c:lblOffset val="100"/>
        <c:noMultiLvlLbl val="0"/>
      </c:catAx>
      <c:valAx>
        <c:axId val="280409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040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32</xdr:row>
      <xdr:rowOff>30480</xdr:rowOff>
    </xdr:from>
    <xdr:to>
      <xdr:col>20</xdr:col>
      <xdr:colOff>0</xdr:colOff>
      <xdr:row>61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345282</xdr:colOff>
      <xdr:row>39</xdr:row>
      <xdr:rowOff>132556</xdr:rowOff>
    </xdr:from>
    <xdr:to>
      <xdr:col>20</xdr:col>
      <xdr:colOff>381000</xdr:colOff>
      <xdr:row>63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563556</xdr:colOff>
      <xdr:row>43</xdr:row>
      <xdr:rowOff>55559</xdr:rowOff>
    </xdr:from>
    <xdr:ext cx="1214563" cy="342786"/>
    <xdr:sp macro="" textlink="">
      <xdr:nvSpPr>
        <xdr:cNvPr id="3" name="TextBox 2"/>
        <xdr:cNvSpPr txBox="1"/>
      </xdr:nvSpPr>
      <xdr:spPr>
        <a:xfrm>
          <a:off x="563556" y="7564434"/>
          <a:ext cx="1214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="1"/>
            <a:t>SPACCA</a:t>
          </a:r>
          <a:r>
            <a:rPr lang="it-IT" sz="1600" b="1" baseline="0"/>
            <a:t> CFC</a:t>
          </a:r>
          <a:endParaRPr lang="it-IT" sz="1600" b="1"/>
        </a:p>
      </xdr:txBody>
    </xdr:sp>
    <xdr:clientData/>
  </xdr:oneCellAnchor>
  <xdr:oneCellAnchor>
    <xdr:from>
      <xdr:col>0</xdr:col>
      <xdr:colOff>565137</xdr:colOff>
      <xdr:row>45</xdr:row>
      <xdr:rowOff>9527</xdr:rowOff>
    </xdr:from>
    <xdr:ext cx="1571625" cy="342786"/>
    <xdr:sp macro="" textlink="">
      <xdr:nvSpPr>
        <xdr:cNvPr id="4" name="TextBox 3"/>
        <xdr:cNvSpPr txBox="1"/>
      </xdr:nvSpPr>
      <xdr:spPr>
        <a:xfrm>
          <a:off x="565137" y="7867652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SAMPMANIA</a:t>
          </a:r>
        </a:p>
      </xdr:txBody>
    </xdr:sp>
    <xdr:clientData/>
  </xdr:oneCellAnchor>
  <xdr:oneCellAnchor>
    <xdr:from>
      <xdr:col>0</xdr:col>
      <xdr:colOff>566717</xdr:colOff>
      <xdr:row>46</xdr:row>
      <xdr:rowOff>138120</xdr:rowOff>
    </xdr:from>
    <xdr:ext cx="1571625" cy="342786"/>
    <xdr:sp macro="" textlink="">
      <xdr:nvSpPr>
        <xdr:cNvPr id="5" name="TextBox 4"/>
        <xdr:cNvSpPr txBox="1"/>
      </xdr:nvSpPr>
      <xdr:spPr>
        <a:xfrm>
          <a:off x="566717" y="8170870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PATATINAIKOS</a:t>
          </a:r>
        </a:p>
      </xdr:txBody>
    </xdr:sp>
    <xdr:clientData/>
  </xdr:oneCellAnchor>
  <xdr:oneCellAnchor>
    <xdr:from>
      <xdr:col>0</xdr:col>
      <xdr:colOff>560360</xdr:colOff>
      <xdr:row>48</xdr:row>
      <xdr:rowOff>92089</xdr:rowOff>
    </xdr:from>
    <xdr:ext cx="1571625" cy="342786"/>
    <xdr:sp macro="" textlink="">
      <xdr:nvSpPr>
        <xdr:cNvPr id="6" name="TextBox 5"/>
        <xdr:cNvSpPr txBox="1"/>
      </xdr:nvSpPr>
      <xdr:spPr>
        <a:xfrm>
          <a:off x="560360" y="8474089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RCD</a:t>
          </a:r>
          <a:r>
            <a:rPr lang="it-IT" sz="1600" b="1" baseline="0"/>
            <a:t> SUERTE</a:t>
          </a:r>
          <a:endParaRPr lang="it-IT" sz="1600" b="1"/>
        </a:p>
      </xdr:txBody>
    </xdr:sp>
    <xdr:clientData/>
  </xdr:oneCellAnchor>
  <xdr:oneCellAnchor>
    <xdr:from>
      <xdr:col>0</xdr:col>
      <xdr:colOff>554005</xdr:colOff>
      <xdr:row>50</xdr:row>
      <xdr:rowOff>53998</xdr:rowOff>
    </xdr:from>
    <xdr:ext cx="1571625" cy="342786"/>
    <xdr:sp macro="" textlink="">
      <xdr:nvSpPr>
        <xdr:cNvPr id="7" name="TextBox 6"/>
        <xdr:cNvSpPr txBox="1"/>
      </xdr:nvSpPr>
      <xdr:spPr>
        <a:xfrm>
          <a:off x="554005" y="878524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MOJITO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555586</xdr:colOff>
      <xdr:row>52</xdr:row>
      <xdr:rowOff>15908</xdr:rowOff>
    </xdr:from>
    <xdr:ext cx="1571625" cy="342786"/>
    <xdr:sp macro="" textlink="">
      <xdr:nvSpPr>
        <xdr:cNvPr id="8" name="TextBox 7"/>
        <xdr:cNvSpPr txBox="1"/>
      </xdr:nvSpPr>
      <xdr:spPr>
        <a:xfrm>
          <a:off x="555586" y="909640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MANZOTEAM</a:t>
          </a:r>
        </a:p>
      </xdr:txBody>
    </xdr:sp>
    <xdr:clientData/>
  </xdr:oneCellAnchor>
  <xdr:oneCellAnchor>
    <xdr:from>
      <xdr:col>0</xdr:col>
      <xdr:colOff>565110</xdr:colOff>
      <xdr:row>53</xdr:row>
      <xdr:rowOff>144502</xdr:rowOff>
    </xdr:from>
    <xdr:ext cx="1571625" cy="342786"/>
    <xdr:sp macro="" textlink="">
      <xdr:nvSpPr>
        <xdr:cNvPr id="9" name="TextBox 8"/>
        <xdr:cNvSpPr txBox="1"/>
      </xdr:nvSpPr>
      <xdr:spPr>
        <a:xfrm>
          <a:off x="565110" y="9399627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MAMBO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566693</xdr:colOff>
      <xdr:row>55</xdr:row>
      <xdr:rowOff>106408</xdr:rowOff>
    </xdr:from>
    <xdr:ext cx="2679742" cy="342786"/>
    <xdr:sp macro="" textlink="">
      <xdr:nvSpPr>
        <xdr:cNvPr id="10" name="TextBox 9"/>
        <xdr:cNvSpPr txBox="1"/>
      </xdr:nvSpPr>
      <xdr:spPr>
        <a:xfrm>
          <a:off x="566693" y="9710783"/>
          <a:ext cx="26797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LE</a:t>
          </a:r>
          <a:r>
            <a:rPr lang="it-IT" sz="1600" b="1" baseline="0"/>
            <a:t> TROFIE 'NFOIATE</a:t>
          </a:r>
          <a:endParaRPr lang="it-IT" sz="1600" b="1"/>
        </a:p>
      </xdr:txBody>
    </xdr:sp>
    <xdr:clientData/>
  </xdr:oneCellAnchor>
  <xdr:oneCellAnchor>
    <xdr:from>
      <xdr:col>0</xdr:col>
      <xdr:colOff>563563</xdr:colOff>
      <xdr:row>57</xdr:row>
      <xdr:rowOff>71440</xdr:rowOff>
    </xdr:from>
    <xdr:ext cx="1571625" cy="342786"/>
    <xdr:sp macro="" textlink="">
      <xdr:nvSpPr>
        <xdr:cNvPr id="11" name="TextBox 10"/>
        <xdr:cNvSpPr txBox="1"/>
      </xdr:nvSpPr>
      <xdr:spPr>
        <a:xfrm>
          <a:off x="563563" y="1002506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DELU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565146</xdr:colOff>
      <xdr:row>59</xdr:row>
      <xdr:rowOff>17470</xdr:rowOff>
    </xdr:from>
    <xdr:ext cx="1571625" cy="342786"/>
    <xdr:sp macro="" textlink="">
      <xdr:nvSpPr>
        <xdr:cNvPr id="12" name="TextBox 11"/>
        <xdr:cNvSpPr txBox="1"/>
      </xdr:nvSpPr>
      <xdr:spPr>
        <a:xfrm>
          <a:off x="565146" y="1032034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STRAW</a:t>
          </a:r>
          <a:r>
            <a:rPr lang="it-IT" sz="1600" b="1" baseline="0"/>
            <a:t> DOGS</a:t>
          </a:r>
          <a:endParaRPr lang="it-IT" sz="16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4" x14ac:dyDescent="0.3"/>
  <cols>
    <col min="1" max="1" width="13.6640625" bestFit="1" customWidth="1"/>
    <col min="2" max="2" width="5.1640625" bestFit="1" customWidth="1"/>
    <col min="3" max="3" width="3.58203125" bestFit="1" customWidth="1"/>
    <col min="4" max="4" width="12.9140625" customWidth="1"/>
    <col min="5" max="5" width="4.33203125" bestFit="1" customWidth="1"/>
    <col min="6" max="6" width="3.58203125" bestFit="1" customWidth="1"/>
    <col min="7" max="7" width="14.1640625" customWidth="1"/>
    <col min="8" max="8" width="4.33203125" bestFit="1" customWidth="1"/>
    <col min="9" max="9" width="3.58203125" bestFit="1" customWidth="1"/>
    <col min="10" max="10" width="15.58203125" customWidth="1"/>
    <col min="11" max="11" width="4.33203125" bestFit="1" customWidth="1"/>
    <col min="12" max="12" width="3.58203125" bestFit="1" customWidth="1"/>
    <col min="13" max="13" width="11.6640625" bestFit="1" customWidth="1"/>
    <col min="14" max="14" width="4.33203125" bestFit="1" customWidth="1"/>
    <col min="15" max="15" width="4.08203125" customWidth="1"/>
    <col min="16" max="16" width="11.6640625" customWidth="1"/>
    <col min="17" max="17" width="4.33203125" bestFit="1" customWidth="1"/>
    <col min="18" max="18" width="3.9140625" bestFit="1" customWidth="1"/>
    <col min="19" max="19" width="10.58203125" customWidth="1"/>
    <col min="20" max="20" width="4.33203125" bestFit="1" customWidth="1"/>
    <col min="21" max="21" width="4.08203125" customWidth="1"/>
    <col min="22" max="22" width="10.9140625" customWidth="1"/>
    <col min="23" max="23" width="4.33203125" bestFit="1" customWidth="1"/>
    <col min="24" max="24" width="4.08203125" customWidth="1"/>
    <col min="25" max="25" width="12.1640625" bestFit="1" customWidth="1"/>
    <col min="26" max="26" width="4.33203125" bestFit="1" customWidth="1"/>
    <col min="27" max="27" width="4.4140625" customWidth="1"/>
    <col min="28" max="28" width="12.1640625" bestFit="1" customWidth="1"/>
    <col min="29" max="29" width="4.33203125" bestFit="1" customWidth="1"/>
    <col min="30" max="30" width="5" customWidth="1"/>
    <col min="32" max="32" width="10.5" bestFit="1" customWidth="1"/>
    <col min="33" max="33" width="11.5" bestFit="1" customWidth="1"/>
    <col min="34" max="34" width="15.08203125" bestFit="1" customWidth="1"/>
    <col min="35" max="35" width="15.4140625" bestFit="1" customWidth="1"/>
    <col min="36" max="36" width="11.08203125" bestFit="1" customWidth="1"/>
    <col min="37" max="37" width="11.4140625" bestFit="1" customWidth="1"/>
    <col min="38" max="38" width="10.4140625" bestFit="1" customWidth="1"/>
  </cols>
  <sheetData>
    <row r="1" spans="1:46" ht="26.4" customHeight="1" thickBot="1" x14ac:dyDescent="0.55000000000000004">
      <c r="A1" s="210" t="s">
        <v>17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2"/>
    </row>
    <row r="2" spans="1:46" s="3" customFormat="1" ht="13.5" thickBot="1" x14ac:dyDescent="0.35">
      <c r="A2" s="224" t="s">
        <v>6</v>
      </c>
      <c r="B2" s="225"/>
      <c r="C2" s="226"/>
      <c r="D2" s="227" t="s">
        <v>7</v>
      </c>
      <c r="E2" s="228"/>
      <c r="F2" s="229"/>
      <c r="G2" s="230" t="s">
        <v>8</v>
      </c>
      <c r="H2" s="231"/>
      <c r="I2" s="232"/>
      <c r="J2" s="233" t="s">
        <v>9</v>
      </c>
      <c r="K2" s="234"/>
      <c r="L2" s="235"/>
      <c r="M2" s="236" t="s">
        <v>10</v>
      </c>
      <c r="N2" s="237"/>
      <c r="O2" s="238"/>
      <c r="P2" s="239" t="s">
        <v>11</v>
      </c>
      <c r="Q2" s="240"/>
      <c r="R2" s="241"/>
      <c r="S2" s="242" t="s">
        <v>12</v>
      </c>
      <c r="T2" s="243"/>
      <c r="U2" s="244"/>
      <c r="V2" s="219" t="s">
        <v>14</v>
      </c>
      <c r="W2" s="220"/>
      <c r="X2" s="221"/>
      <c r="Y2" s="213" t="s">
        <v>15</v>
      </c>
      <c r="Z2" s="214"/>
      <c r="AA2" s="215"/>
      <c r="AB2" s="216" t="s">
        <v>13</v>
      </c>
      <c r="AC2" s="217"/>
      <c r="AD2" s="218"/>
    </row>
    <row r="3" spans="1:46" ht="14.5" thickBot="1" x14ac:dyDescent="0.35">
      <c r="A3" s="222" t="s">
        <v>0</v>
      </c>
      <c r="B3" s="208"/>
      <c r="C3" s="223"/>
      <c r="D3" s="222" t="s">
        <v>0</v>
      </c>
      <c r="E3" s="208"/>
      <c r="F3" s="223"/>
      <c r="G3" s="222" t="s">
        <v>0</v>
      </c>
      <c r="H3" s="208"/>
      <c r="I3" s="223"/>
      <c r="J3" s="222" t="s">
        <v>0</v>
      </c>
      <c r="K3" s="208"/>
      <c r="L3" s="223"/>
      <c r="M3" s="222" t="s">
        <v>0</v>
      </c>
      <c r="N3" s="208"/>
      <c r="O3" s="223"/>
      <c r="P3" s="222" t="s">
        <v>0</v>
      </c>
      <c r="Q3" s="208"/>
      <c r="R3" s="223"/>
      <c r="S3" s="207" t="s">
        <v>0</v>
      </c>
      <c r="T3" s="208"/>
      <c r="U3" s="209"/>
      <c r="V3" s="207" t="s">
        <v>0</v>
      </c>
      <c r="W3" s="208"/>
      <c r="X3" s="209"/>
      <c r="Y3" s="207" t="s">
        <v>0</v>
      </c>
      <c r="Z3" s="208"/>
      <c r="AA3" s="209"/>
      <c r="AB3" s="207" t="s">
        <v>0</v>
      </c>
      <c r="AC3" s="208"/>
      <c r="AD3" s="209"/>
    </row>
    <row r="4" spans="1:46" s="2" customFormat="1" ht="19.399999999999999" customHeight="1" thickBot="1" x14ac:dyDescent="0.35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399999999999999" customHeight="1" thickBot="1" x14ac:dyDescent="0.35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399999999999999" customHeight="1" thickBot="1" x14ac:dyDescent="0.35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399999999999999" customHeight="1" thickBot="1" x14ac:dyDescent="0.3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399999999999999" customHeight="1" thickBot="1" x14ac:dyDescent="0.35">
      <c r="A8" s="207" t="s">
        <v>1</v>
      </c>
      <c r="B8" s="208"/>
      <c r="C8" s="209"/>
      <c r="D8" s="207" t="s">
        <v>1</v>
      </c>
      <c r="E8" s="208"/>
      <c r="F8" s="209"/>
      <c r="G8" s="207" t="s">
        <v>1</v>
      </c>
      <c r="H8" s="208"/>
      <c r="I8" s="209"/>
      <c r="J8" s="207" t="s">
        <v>1</v>
      </c>
      <c r="K8" s="208"/>
      <c r="L8" s="209"/>
      <c r="M8" s="207" t="s">
        <v>1</v>
      </c>
      <c r="N8" s="208"/>
      <c r="O8" s="209"/>
      <c r="P8" s="207" t="s">
        <v>1</v>
      </c>
      <c r="Q8" s="208"/>
      <c r="R8" s="209"/>
      <c r="S8" s="207" t="s">
        <v>1</v>
      </c>
      <c r="T8" s="208"/>
      <c r="U8" s="209"/>
      <c r="V8" s="207" t="s">
        <v>1</v>
      </c>
      <c r="W8" s="208"/>
      <c r="X8" s="209"/>
      <c r="Y8" s="207" t="s">
        <v>1</v>
      </c>
      <c r="Z8" s="208"/>
      <c r="AA8" s="209"/>
      <c r="AB8" s="207" t="s">
        <v>1</v>
      </c>
      <c r="AC8" s="208"/>
      <c r="AD8" s="209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399999999999999" customHeight="1" thickBot="1" x14ac:dyDescent="0.35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399999999999999" customHeight="1" thickBot="1" x14ac:dyDescent="0.35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399999999999999" customHeight="1" thickBot="1" x14ac:dyDescent="0.35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399999999999999" customHeight="1" thickBot="1" x14ac:dyDescent="0.35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399999999999999" customHeight="1" thickBot="1" x14ac:dyDescent="0.35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399999999999999" customHeight="1" thickBot="1" x14ac:dyDescent="0.35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399999999999999" customHeight="1" thickBot="1" x14ac:dyDescent="0.35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399999999999999" customHeight="1" thickBot="1" x14ac:dyDescent="0.35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399999999999999" customHeight="1" thickBot="1" x14ac:dyDescent="0.3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399999999999999" customHeight="1" thickBot="1" x14ac:dyDescent="0.35">
      <c r="A18" s="207" t="s">
        <v>2</v>
      </c>
      <c r="B18" s="208"/>
      <c r="C18" s="209"/>
      <c r="D18" s="207" t="s">
        <v>2</v>
      </c>
      <c r="E18" s="208"/>
      <c r="F18" s="209"/>
      <c r="G18" s="207" t="s">
        <v>2</v>
      </c>
      <c r="H18" s="208"/>
      <c r="I18" s="209"/>
      <c r="J18" s="207" t="s">
        <v>2</v>
      </c>
      <c r="K18" s="208"/>
      <c r="L18" s="209"/>
      <c r="M18" s="207" t="s">
        <v>2</v>
      </c>
      <c r="N18" s="208"/>
      <c r="O18" s="209"/>
      <c r="P18" s="207" t="s">
        <v>2</v>
      </c>
      <c r="Q18" s="208"/>
      <c r="R18" s="209"/>
      <c r="S18" s="207" t="s">
        <v>2</v>
      </c>
      <c r="T18" s="208"/>
      <c r="U18" s="209"/>
      <c r="V18" s="207" t="s">
        <v>2</v>
      </c>
      <c r="W18" s="208"/>
      <c r="X18" s="209"/>
      <c r="Y18" s="207" t="s">
        <v>2</v>
      </c>
      <c r="Z18" s="208"/>
      <c r="AA18" s="209"/>
      <c r="AB18" s="207" t="s">
        <v>2</v>
      </c>
      <c r="AC18" s="208"/>
      <c r="AD18" s="209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399999999999999" customHeight="1" thickBot="1" x14ac:dyDescent="0.35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399999999999999" customHeight="1" thickBot="1" x14ac:dyDescent="0.35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399999999999999" customHeight="1" thickBot="1" x14ac:dyDescent="0.35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399999999999999" customHeight="1" thickBot="1" x14ac:dyDescent="0.35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399999999999999" customHeight="1" thickBot="1" x14ac:dyDescent="0.35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399999999999999" customHeight="1" thickBot="1" x14ac:dyDescent="0.35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399999999999999" customHeight="1" thickBot="1" x14ac:dyDescent="0.35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399999999999999" customHeight="1" thickBot="1" x14ac:dyDescent="0.35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399999999999999" customHeight="1" thickBot="1" x14ac:dyDescent="0.3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399999999999999" customHeight="1" thickBot="1" x14ac:dyDescent="0.35">
      <c r="A28" s="207" t="s">
        <v>3</v>
      </c>
      <c r="B28" s="208"/>
      <c r="C28" s="209"/>
      <c r="D28" s="207" t="s">
        <v>3</v>
      </c>
      <c r="E28" s="208"/>
      <c r="F28" s="209"/>
      <c r="G28" s="207" t="s">
        <v>3</v>
      </c>
      <c r="H28" s="208"/>
      <c r="I28" s="209"/>
      <c r="J28" s="207" t="s">
        <v>3</v>
      </c>
      <c r="K28" s="208"/>
      <c r="L28" s="209"/>
      <c r="M28" s="207" t="s">
        <v>3</v>
      </c>
      <c r="N28" s="208"/>
      <c r="O28" s="209"/>
      <c r="P28" s="207" t="s">
        <v>3</v>
      </c>
      <c r="Q28" s="208"/>
      <c r="R28" s="209"/>
      <c r="S28" s="207" t="s">
        <v>3</v>
      </c>
      <c r="T28" s="208"/>
      <c r="U28" s="209"/>
      <c r="V28" s="207" t="s">
        <v>3</v>
      </c>
      <c r="W28" s="208"/>
      <c r="X28" s="209"/>
      <c r="Y28" s="207" t="s">
        <v>3</v>
      </c>
      <c r="Z28" s="208"/>
      <c r="AA28" s="209"/>
      <c r="AB28" s="207" t="s">
        <v>3</v>
      </c>
      <c r="AC28" s="208"/>
      <c r="AD28" s="209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399999999999999" customHeight="1" thickBot="1" x14ac:dyDescent="0.35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399999999999999" customHeight="1" thickBot="1" x14ac:dyDescent="0.35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399999999999999" customHeight="1" thickBot="1" x14ac:dyDescent="0.35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399999999999999" customHeight="1" thickBot="1" x14ac:dyDescent="0.35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399999999999999" customHeight="1" thickBot="1" x14ac:dyDescent="0.35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399999999999999" customHeight="1" thickBot="1" x14ac:dyDescent="0.35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399999999999999" customHeight="1" thickBot="1" x14ac:dyDescent="0.3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399999999999999" customHeight="1" thickBot="1" x14ac:dyDescent="0.3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399999999999999" customHeight="1" thickBot="1" x14ac:dyDescent="0.3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399999999999999" customHeight="1" thickBot="1" x14ac:dyDescent="0.3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399999999999999" customHeight="1" thickBot="1" x14ac:dyDescent="0.3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.5" thickBot="1" x14ac:dyDescent="0.3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3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3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3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3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3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3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3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3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3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3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3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3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3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3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3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3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3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3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3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3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3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3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3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3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3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3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3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3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3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3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3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3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3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3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3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3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3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3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3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3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D28:F28"/>
    <mergeCell ref="G28:I28"/>
    <mergeCell ref="J28:L28"/>
    <mergeCell ref="M28:O28"/>
    <mergeCell ref="P28:R28"/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zoomScale="75" zoomScaleNormal="75" workbookViewId="0">
      <pane ySplit="1" topLeftCell="A2" activePane="bottomLeft" state="frozen"/>
      <selection activeCell="B1" sqref="B1"/>
      <selection pane="bottomLeft" activeCell="R18" sqref="R18"/>
    </sheetView>
  </sheetViews>
  <sheetFormatPr defaultColWidth="8.83203125" defaultRowHeight="14" x14ac:dyDescent="0.3"/>
  <cols>
    <col min="1" max="1" width="8.83203125" style="41"/>
    <col min="2" max="2" width="11" style="41" bestFit="1" customWidth="1"/>
    <col min="3" max="3" width="8.5" style="41" customWidth="1"/>
    <col min="4" max="4" width="10.58203125" style="41" bestFit="1" customWidth="1"/>
    <col min="5" max="5" width="8.83203125" style="41"/>
    <col min="6" max="6" width="10.58203125" style="41" bestFit="1" customWidth="1"/>
    <col min="7" max="7" width="9.58203125" style="41" customWidth="1"/>
    <col min="8" max="8" width="10.58203125" style="41" bestFit="1" customWidth="1"/>
    <col min="9" max="9" width="8.83203125" style="41"/>
    <col min="10" max="10" width="10.58203125" style="41" bestFit="1" customWidth="1"/>
    <col min="11" max="11" width="8.83203125" style="41"/>
    <col min="12" max="12" width="10.58203125" style="41" bestFit="1" customWidth="1"/>
    <col min="13" max="13" width="8.83203125" style="41"/>
    <col min="14" max="14" width="10.58203125" style="41" bestFit="1" customWidth="1"/>
    <col min="15" max="15" width="8.83203125" style="41"/>
    <col min="16" max="16" width="10.58203125" style="41" bestFit="1" customWidth="1"/>
    <col min="17" max="17" width="8.83203125" style="41"/>
    <col min="18" max="18" width="10.58203125" style="41" bestFit="1" customWidth="1"/>
    <col min="19" max="19" width="8.83203125" style="41"/>
    <col min="20" max="20" width="10.58203125" style="41" bestFit="1" customWidth="1"/>
    <col min="21" max="16384" width="8.83203125" style="41"/>
  </cols>
  <sheetData>
    <row r="1" spans="1:21" ht="13.75" customHeight="1" thickBot="1" x14ac:dyDescent="0.35">
      <c r="A1" s="48" t="s">
        <v>268</v>
      </c>
      <c r="B1" s="249" t="s">
        <v>327</v>
      </c>
      <c r="C1" s="249"/>
      <c r="D1" s="250" t="s">
        <v>7</v>
      </c>
      <c r="E1" s="250"/>
      <c r="F1" s="251" t="s">
        <v>345</v>
      </c>
      <c r="G1" s="251"/>
      <c r="H1" s="252" t="s">
        <v>9</v>
      </c>
      <c r="I1" s="252"/>
      <c r="J1" s="253" t="s">
        <v>10</v>
      </c>
      <c r="K1" s="253"/>
      <c r="L1" s="254" t="s">
        <v>267</v>
      </c>
      <c r="M1" s="254"/>
      <c r="N1" s="245" t="s">
        <v>328</v>
      </c>
      <c r="O1" s="245"/>
      <c r="P1" s="246" t="s">
        <v>272</v>
      </c>
      <c r="Q1" s="246"/>
      <c r="R1" s="247" t="s">
        <v>273</v>
      </c>
      <c r="S1" s="247"/>
      <c r="T1" s="248" t="s">
        <v>13</v>
      </c>
      <c r="U1" s="248"/>
    </row>
    <row r="2" spans="1:21" ht="14.5" thickBot="1" x14ac:dyDescent="0.35">
      <c r="A2" s="49"/>
      <c r="B2" s="53" t="s">
        <v>269</v>
      </c>
      <c r="C2" s="54" t="s">
        <v>270</v>
      </c>
      <c r="D2" s="55" t="s">
        <v>269</v>
      </c>
      <c r="E2" s="54" t="s">
        <v>270</v>
      </c>
      <c r="F2" s="55" t="s">
        <v>269</v>
      </c>
      <c r="G2" s="54" t="s">
        <v>270</v>
      </c>
      <c r="H2" s="55" t="s">
        <v>269</v>
      </c>
      <c r="I2" s="54" t="s">
        <v>270</v>
      </c>
      <c r="J2" s="55" t="s">
        <v>269</v>
      </c>
      <c r="K2" s="54" t="s">
        <v>270</v>
      </c>
      <c r="L2" s="55" t="s">
        <v>269</v>
      </c>
      <c r="M2" s="54" t="s">
        <v>270</v>
      </c>
      <c r="N2" s="55" t="s">
        <v>269</v>
      </c>
      <c r="O2" s="54" t="s">
        <v>270</v>
      </c>
      <c r="P2" s="55" t="s">
        <v>269</v>
      </c>
      <c r="Q2" s="54" t="s">
        <v>270</v>
      </c>
      <c r="R2" s="55" t="s">
        <v>269</v>
      </c>
      <c r="S2" s="54" t="s">
        <v>270</v>
      </c>
      <c r="T2" s="55" t="s">
        <v>269</v>
      </c>
      <c r="U2" s="54" t="s">
        <v>270</v>
      </c>
    </row>
    <row r="3" spans="1:21" x14ac:dyDescent="0.3">
      <c r="A3" s="50">
        <v>1</v>
      </c>
      <c r="B3" s="108">
        <v>3.5</v>
      </c>
      <c r="C3" s="52">
        <v>32</v>
      </c>
      <c r="D3" s="111">
        <v>-0.5</v>
      </c>
      <c r="E3" s="52">
        <v>53.5</v>
      </c>
      <c r="F3" s="111">
        <v>3</v>
      </c>
      <c r="G3" s="52">
        <v>37.5</v>
      </c>
      <c r="H3" s="111">
        <v>0</v>
      </c>
      <c r="I3" s="52">
        <v>58</v>
      </c>
      <c r="J3" s="111">
        <v>1</v>
      </c>
      <c r="K3" s="52">
        <v>50</v>
      </c>
      <c r="L3" s="111">
        <v>3</v>
      </c>
      <c r="M3" s="143">
        <v>58.5</v>
      </c>
      <c r="N3" s="144">
        <v>6</v>
      </c>
      <c r="O3" s="52">
        <v>54.5</v>
      </c>
      <c r="P3" s="146">
        <v>-3</v>
      </c>
      <c r="Q3" s="145">
        <v>14.5</v>
      </c>
      <c r="R3" s="111">
        <v>1</v>
      </c>
      <c r="S3" s="52">
        <v>24</v>
      </c>
      <c r="T3" s="111">
        <v>-0.5</v>
      </c>
      <c r="U3" s="52">
        <v>33</v>
      </c>
    </row>
    <row r="4" spans="1:21" x14ac:dyDescent="0.3">
      <c r="A4" s="50">
        <v>2</v>
      </c>
      <c r="B4" s="109">
        <v>0</v>
      </c>
      <c r="C4" s="172">
        <v>18</v>
      </c>
      <c r="D4" s="112">
        <v>3.5</v>
      </c>
      <c r="E4" s="45">
        <v>58</v>
      </c>
      <c r="F4" s="175">
        <v>4.5</v>
      </c>
      <c r="G4" s="45">
        <v>34</v>
      </c>
      <c r="H4" s="112">
        <v>1</v>
      </c>
      <c r="I4" s="45">
        <v>55</v>
      </c>
      <c r="J4" s="112">
        <v>0</v>
      </c>
      <c r="K4" s="173">
        <v>62.5</v>
      </c>
      <c r="L4" s="112">
        <v>-1</v>
      </c>
      <c r="M4" s="45">
        <v>52.5</v>
      </c>
      <c r="N4" s="174">
        <v>-2</v>
      </c>
      <c r="O4" s="45">
        <v>32.5</v>
      </c>
      <c r="P4" s="112">
        <v>1.5</v>
      </c>
      <c r="Q4" s="45">
        <v>27.5</v>
      </c>
      <c r="R4" s="112">
        <v>1</v>
      </c>
      <c r="S4" s="45">
        <v>35.5</v>
      </c>
      <c r="T4" s="112">
        <v>-1.5</v>
      </c>
      <c r="U4" s="45">
        <v>46.5</v>
      </c>
    </row>
    <row r="5" spans="1:21" x14ac:dyDescent="0.3">
      <c r="A5" s="50">
        <v>3</v>
      </c>
      <c r="B5" s="109">
        <v>0</v>
      </c>
      <c r="C5" s="45">
        <v>0</v>
      </c>
      <c r="D5" s="112">
        <v>0</v>
      </c>
      <c r="E5" s="45">
        <v>0</v>
      </c>
      <c r="F5" s="112">
        <v>0</v>
      </c>
      <c r="G5" s="45">
        <v>0</v>
      </c>
      <c r="H5" s="112">
        <v>0</v>
      </c>
      <c r="I5" s="45">
        <v>0</v>
      </c>
      <c r="J5" s="112">
        <v>0</v>
      </c>
      <c r="K5" s="45">
        <v>0</v>
      </c>
      <c r="L5" s="112">
        <v>0</v>
      </c>
      <c r="M5" s="45">
        <v>0</v>
      </c>
      <c r="N5" s="112">
        <v>0</v>
      </c>
      <c r="O5" s="45">
        <v>0</v>
      </c>
      <c r="P5" s="112">
        <v>0</v>
      </c>
      <c r="Q5" s="45">
        <v>0</v>
      </c>
      <c r="R5" s="112">
        <v>0</v>
      </c>
      <c r="S5" s="45">
        <v>0</v>
      </c>
      <c r="T5" s="112">
        <v>0</v>
      </c>
      <c r="U5" s="45">
        <v>0</v>
      </c>
    </row>
    <row r="6" spans="1:21" x14ac:dyDescent="0.3">
      <c r="A6" s="50">
        <v>4</v>
      </c>
      <c r="B6" s="109">
        <v>-2.5</v>
      </c>
      <c r="C6" s="45">
        <v>36.5</v>
      </c>
      <c r="D6" s="174">
        <v>-3.5</v>
      </c>
      <c r="E6" s="45">
        <v>47</v>
      </c>
      <c r="F6" s="112">
        <v>-3</v>
      </c>
      <c r="G6" s="45">
        <v>24.5</v>
      </c>
      <c r="H6" s="112">
        <v>-2</v>
      </c>
      <c r="I6" s="173">
        <v>52.5</v>
      </c>
      <c r="J6" s="112">
        <v>-2</v>
      </c>
      <c r="K6" s="45">
        <v>39.5</v>
      </c>
      <c r="L6" s="112">
        <v>0</v>
      </c>
      <c r="M6" s="172">
        <v>16</v>
      </c>
      <c r="N6" s="112">
        <v>0</v>
      </c>
      <c r="O6" s="45">
        <v>18</v>
      </c>
      <c r="P6" s="175">
        <v>6</v>
      </c>
      <c r="Q6" s="45">
        <v>44.5</v>
      </c>
      <c r="R6" s="112">
        <v>-0.5</v>
      </c>
      <c r="S6" s="45">
        <v>22</v>
      </c>
      <c r="T6" s="112">
        <v>0.5</v>
      </c>
      <c r="U6" s="45">
        <v>47</v>
      </c>
    </row>
    <row r="7" spans="1:21" x14ac:dyDescent="0.3">
      <c r="A7" s="50">
        <v>5</v>
      </c>
      <c r="B7" s="109">
        <v>3.5</v>
      </c>
      <c r="C7" s="172">
        <v>23</v>
      </c>
      <c r="D7" s="112">
        <v>2</v>
      </c>
      <c r="E7" s="45">
        <v>45</v>
      </c>
      <c r="F7" s="112">
        <v>-1.5</v>
      </c>
      <c r="G7" s="45">
        <v>39</v>
      </c>
      <c r="H7" s="112">
        <v>1.5</v>
      </c>
      <c r="I7" s="173">
        <v>59.5</v>
      </c>
      <c r="J7" s="174">
        <v>-3</v>
      </c>
      <c r="K7" s="45">
        <v>50</v>
      </c>
      <c r="L7" s="175">
        <v>4</v>
      </c>
      <c r="M7" s="45">
        <v>33</v>
      </c>
      <c r="N7" s="175">
        <v>4</v>
      </c>
      <c r="O7" s="45">
        <v>47</v>
      </c>
      <c r="P7" s="112">
        <v>-1.5</v>
      </c>
      <c r="Q7" s="45">
        <v>28</v>
      </c>
      <c r="R7" s="112">
        <v>3</v>
      </c>
      <c r="S7" s="45">
        <v>26</v>
      </c>
      <c r="T7" s="112">
        <v>2.5</v>
      </c>
      <c r="U7" s="45">
        <v>39.5</v>
      </c>
    </row>
    <row r="8" spans="1:21" x14ac:dyDescent="0.3">
      <c r="A8" s="50">
        <v>6</v>
      </c>
      <c r="B8" s="109">
        <v>4.5</v>
      </c>
      <c r="C8" s="45">
        <v>46</v>
      </c>
      <c r="D8" s="175">
        <v>6.5</v>
      </c>
      <c r="E8" s="173">
        <v>49.5</v>
      </c>
      <c r="F8" s="112">
        <v>0</v>
      </c>
      <c r="G8" s="45">
        <v>33.5</v>
      </c>
      <c r="H8" s="112">
        <v>-2</v>
      </c>
      <c r="I8" s="45">
        <v>44</v>
      </c>
      <c r="J8" s="112">
        <v>-3</v>
      </c>
      <c r="K8" s="45">
        <v>46</v>
      </c>
      <c r="L8" s="112">
        <v>0</v>
      </c>
      <c r="M8" s="45">
        <v>29.5</v>
      </c>
      <c r="N8" s="112">
        <v>0</v>
      </c>
      <c r="O8" s="45">
        <v>29.5</v>
      </c>
      <c r="P8" s="174">
        <v>-3.5</v>
      </c>
      <c r="Q8" s="45">
        <v>17.5</v>
      </c>
      <c r="R8" s="112">
        <v>-0.5</v>
      </c>
      <c r="S8" s="172">
        <v>10.5</v>
      </c>
      <c r="T8" s="112">
        <v>0</v>
      </c>
      <c r="U8" s="45">
        <v>35</v>
      </c>
    </row>
    <row r="9" spans="1:21" x14ac:dyDescent="0.3">
      <c r="A9" s="50">
        <v>7</v>
      </c>
      <c r="B9" s="109">
        <v>0</v>
      </c>
      <c r="C9" s="45">
        <v>35.5</v>
      </c>
      <c r="D9" s="112">
        <v>1</v>
      </c>
      <c r="E9" s="173">
        <v>59.5</v>
      </c>
      <c r="F9" s="112">
        <v>8</v>
      </c>
      <c r="G9" s="45">
        <v>40</v>
      </c>
      <c r="H9" s="112">
        <v>5</v>
      </c>
      <c r="I9" s="45">
        <v>47</v>
      </c>
      <c r="J9" s="174">
        <v>-4.5</v>
      </c>
      <c r="K9" s="45">
        <v>51</v>
      </c>
      <c r="L9" s="112">
        <v>1.5</v>
      </c>
      <c r="M9" s="45">
        <v>47.5</v>
      </c>
      <c r="N9" s="112">
        <v>3.5</v>
      </c>
      <c r="O9" s="172">
        <v>33</v>
      </c>
      <c r="P9" s="112">
        <v>3.5</v>
      </c>
      <c r="Q9" s="45">
        <v>45.5</v>
      </c>
      <c r="R9" s="112">
        <v>-1.5</v>
      </c>
      <c r="S9" s="45">
        <v>34</v>
      </c>
      <c r="T9" s="175">
        <v>16</v>
      </c>
      <c r="U9" s="45">
        <v>45</v>
      </c>
    </row>
    <row r="10" spans="1:21" x14ac:dyDescent="0.3">
      <c r="A10" s="50">
        <v>8</v>
      </c>
      <c r="B10" s="197">
        <v>-3.5</v>
      </c>
      <c r="C10" s="45">
        <v>36.5</v>
      </c>
      <c r="D10" s="175">
        <v>10</v>
      </c>
      <c r="E10" s="45">
        <v>66</v>
      </c>
      <c r="F10" s="112">
        <v>-3</v>
      </c>
      <c r="G10" s="45">
        <v>18.5</v>
      </c>
      <c r="H10" s="112">
        <v>6.5</v>
      </c>
      <c r="I10" s="173">
        <v>69</v>
      </c>
      <c r="J10" s="112">
        <v>-1</v>
      </c>
      <c r="K10" s="45">
        <v>49</v>
      </c>
      <c r="L10" s="112">
        <v>-2.5</v>
      </c>
      <c r="M10" s="45">
        <v>31</v>
      </c>
      <c r="N10" s="112">
        <v>0</v>
      </c>
      <c r="O10" s="45">
        <v>32</v>
      </c>
      <c r="P10" s="112">
        <v>0.5</v>
      </c>
      <c r="Q10" s="172">
        <v>11.5</v>
      </c>
      <c r="R10" s="112">
        <v>3</v>
      </c>
      <c r="S10" s="45">
        <v>44</v>
      </c>
      <c r="T10" s="112">
        <v>5</v>
      </c>
      <c r="U10" s="45">
        <v>24.5</v>
      </c>
    </row>
    <row r="11" spans="1:21" x14ac:dyDescent="0.3">
      <c r="A11" s="50">
        <v>9</v>
      </c>
      <c r="B11" s="197">
        <v>-2.5</v>
      </c>
      <c r="C11" s="45">
        <v>41.5</v>
      </c>
      <c r="D11" s="112">
        <v>-1</v>
      </c>
      <c r="E11" s="45">
        <v>39</v>
      </c>
      <c r="F11" s="112">
        <v>-1</v>
      </c>
      <c r="G11" s="45">
        <v>15.5</v>
      </c>
      <c r="H11" s="175">
        <v>4.5</v>
      </c>
      <c r="I11" s="173">
        <v>51</v>
      </c>
      <c r="J11" s="112">
        <v>-0.5</v>
      </c>
      <c r="K11" s="45">
        <v>42</v>
      </c>
      <c r="L11" s="112">
        <v>3</v>
      </c>
      <c r="M11" s="45">
        <v>37</v>
      </c>
      <c r="N11" s="112">
        <v>-0.5</v>
      </c>
      <c r="O11" s="172">
        <v>12</v>
      </c>
      <c r="P11" s="112">
        <v>2</v>
      </c>
      <c r="Q11" s="45">
        <v>41.5</v>
      </c>
      <c r="R11" s="112">
        <v>2.5</v>
      </c>
      <c r="S11" s="45">
        <v>32.5</v>
      </c>
      <c r="T11" s="112">
        <v>0</v>
      </c>
      <c r="U11" s="45">
        <v>23.5</v>
      </c>
    </row>
    <row r="12" spans="1:21" x14ac:dyDescent="0.3">
      <c r="A12" s="50">
        <v>10</v>
      </c>
      <c r="B12" s="109">
        <v>1.5</v>
      </c>
      <c r="C12" s="45">
        <v>38.5</v>
      </c>
      <c r="D12" s="112">
        <v>0.5</v>
      </c>
      <c r="E12" s="45">
        <v>41</v>
      </c>
      <c r="F12" s="112">
        <v>-1.5</v>
      </c>
      <c r="G12" s="45">
        <v>45.5</v>
      </c>
      <c r="H12" s="175">
        <v>4.5</v>
      </c>
      <c r="I12" s="173">
        <v>58</v>
      </c>
      <c r="J12" s="174">
        <v>-5</v>
      </c>
      <c r="K12" s="45">
        <v>36</v>
      </c>
      <c r="L12" s="112">
        <v>3.5</v>
      </c>
      <c r="M12" s="172">
        <v>22</v>
      </c>
      <c r="N12" s="112">
        <v>3.5</v>
      </c>
      <c r="O12" s="45">
        <v>37.5</v>
      </c>
      <c r="P12" s="112">
        <v>-0.5</v>
      </c>
      <c r="Q12" s="45">
        <v>52.5</v>
      </c>
      <c r="R12" s="112">
        <v>3</v>
      </c>
      <c r="S12" s="45">
        <v>30</v>
      </c>
      <c r="T12" s="112">
        <v>0</v>
      </c>
      <c r="U12" s="45">
        <v>28.5</v>
      </c>
    </row>
    <row r="13" spans="1:21" x14ac:dyDescent="0.3">
      <c r="A13" s="50">
        <v>11</v>
      </c>
      <c r="B13" s="197">
        <v>-3.5</v>
      </c>
      <c r="C13" s="45">
        <v>41</v>
      </c>
      <c r="D13" s="175">
        <v>9.5</v>
      </c>
      <c r="E13" s="45">
        <v>41.5</v>
      </c>
      <c r="F13" s="112">
        <v>1.5</v>
      </c>
      <c r="G13" s="45">
        <v>43</v>
      </c>
      <c r="H13" s="112">
        <v>0.5</v>
      </c>
      <c r="I13" s="45">
        <v>49</v>
      </c>
      <c r="J13" s="112">
        <v>3.5</v>
      </c>
      <c r="K13" s="173">
        <v>52</v>
      </c>
      <c r="L13" s="112">
        <v>0</v>
      </c>
      <c r="M13" s="45">
        <v>25</v>
      </c>
      <c r="N13" s="112">
        <v>0</v>
      </c>
      <c r="O13" s="45">
        <v>27.5</v>
      </c>
      <c r="P13" s="112">
        <v>5</v>
      </c>
      <c r="Q13" s="45">
        <v>37.5</v>
      </c>
      <c r="R13" s="112">
        <v>0.5</v>
      </c>
      <c r="S13" s="45">
        <v>19.5</v>
      </c>
      <c r="T13" s="112">
        <v>-1</v>
      </c>
      <c r="U13" s="172">
        <v>16</v>
      </c>
    </row>
    <row r="14" spans="1:21" x14ac:dyDescent="0.3">
      <c r="A14" s="50">
        <v>12</v>
      </c>
      <c r="B14" s="109">
        <v>1</v>
      </c>
      <c r="C14" s="45">
        <v>31</v>
      </c>
      <c r="D14" s="112">
        <v>-1.5</v>
      </c>
      <c r="E14" s="45">
        <v>26</v>
      </c>
      <c r="F14" s="174">
        <v>-2.5</v>
      </c>
      <c r="G14" s="45">
        <v>36.5</v>
      </c>
      <c r="H14" s="112">
        <v>-2</v>
      </c>
      <c r="I14" s="45">
        <v>44</v>
      </c>
      <c r="J14" s="112">
        <v>-1</v>
      </c>
      <c r="K14" s="173">
        <v>49</v>
      </c>
      <c r="L14" s="112">
        <v>0</v>
      </c>
      <c r="M14" s="45">
        <v>30</v>
      </c>
      <c r="N14" s="112">
        <v>-1.5</v>
      </c>
      <c r="O14" s="172">
        <v>14.5</v>
      </c>
      <c r="P14" s="175">
        <v>3</v>
      </c>
      <c r="Q14" s="45">
        <v>38.5</v>
      </c>
      <c r="R14" s="112">
        <v>-1</v>
      </c>
      <c r="S14" s="45">
        <v>33.5</v>
      </c>
      <c r="T14" s="112">
        <v>0</v>
      </c>
      <c r="U14" s="45">
        <v>28</v>
      </c>
    </row>
    <row r="15" spans="1:21" x14ac:dyDescent="0.3">
      <c r="A15" s="50">
        <v>13</v>
      </c>
      <c r="B15" s="109"/>
      <c r="C15" s="45"/>
      <c r="D15" s="112"/>
      <c r="E15" s="45"/>
      <c r="F15" s="112"/>
      <c r="G15" s="45"/>
      <c r="H15" s="112"/>
      <c r="I15" s="45"/>
      <c r="J15" s="112"/>
      <c r="K15" s="45"/>
      <c r="L15" s="112"/>
      <c r="M15" s="45"/>
      <c r="N15" s="112"/>
      <c r="O15" s="45"/>
      <c r="P15" s="112"/>
      <c r="Q15" s="45"/>
      <c r="R15" s="112"/>
      <c r="S15" s="45"/>
      <c r="T15" s="112"/>
      <c r="U15" s="45"/>
    </row>
    <row r="16" spans="1:21" x14ac:dyDescent="0.3">
      <c r="A16" s="50">
        <v>14</v>
      </c>
      <c r="B16" s="109"/>
      <c r="C16" s="45"/>
      <c r="D16" s="112"/>
      <c r="E16" s="45"/>
      <c r="F16" s="112"/>
      <c r="G16" s="45"/>
      <c r="H16" s="112"/>
      <c r="I16" s="45"/>
      <c r="J16" s="112"/>
      <c r="K16" s="45"/>
      <c r="L16" s="112"/>
      <c r="M16" s="45"/>
      <c r="N16" s="112"/>
      <c r="O16" s="45"/>
      <c r="P16" s="112"/>
      <c r="Q16" s="45"/>
      <c r="R16" s="112"/>
      <c r="S16" s="45"/>
      <c r="T16" s="112"/>
      <c r="U16" s="45"/>
    </row>
    <row r="17" spans="1:21" x14ac:dyDescent="0.3">
      <c r="A17" s="50">
        <v>15</v>
      </c>
      <c r="B17" s="109"/>
      <c r="C17" s="45"/>
      <c r="D17" s="112"/>
      <c r="E17" s="45"/>
      <c r="F17" s="112"/>
      <c r="G17" s="45"/>
      <c r="H17" s="112"/>
      <c r="I17" s="45"/>
      <c r="J17" s="112"/>
      <c r="K17" s="45"/>
      <c r="L17" s="112"/>
      <c r="M17" s="45"/>
      <c r="N17" s="112"/>
      <c r="O17" s="45"/>
      <c r="P17" s="112"/>
      <c r="Q17" s="45"/>
      <c r="R17" s="112"/>
      <c r="S17" s="45"/>
      <c r="T17" s="112"/>
      <c r="U17" s="45"/>
    </row>
    <row r="18" spans="1:21" x14ac:dyDescent="0.3">
      <c r="A18" s="50">
        <v>16</v>
      </c>
      <c r="B18" s="109"/>
      <c r="C18" s="45"/>
      <c r="D18" s="112"/>
      <c r="E18" s="45"/>
      <c r="F18" s="112"/>
      <c r="G18" s="45"/>
      <c r="H18" s="112"/>
      <c r="I18" s="45"/>
      <c r="J18" s="112"/>
      <c r="K18" s="45"/>
      <c r="L18" s="112"/>
      <c r="M18" s="45"/>
      <c r="N18" s="112"/>
      <c r="O18" s="45"/>
      <c r="P18" s="112"/>
      <c r="Q18" s="45"/>
      <c r="R18" s="112"/>
      <c r="S18" s="45"/>
      <c r="T18" s="112"/>
      <c r="U18" s="45"/>
    </row>
    <row r="19" spans="1:21" x14ac:dyDescent="0.3">
      <c r="A19" s="50">
        <v>17</v>
      </c>
      <c r="B19" s="109"/>
      <c r="C19" s="45"/>
      <c r="D19" s="112"/>
      <c r="E19" s="45"/>
      <c r="F19" s="112"/>
      <c r="G19" s="45"/>
      <c r="H19" s="112"/>
      <c r="I19" s="45"/>
      <c r="J19" s="112"/>
      <c r="K19" s="45"/>
      <c r="L19" s="112"/>
      <c r="M19" s="45"/>
      <c r="N19" s="112"/>
      <c r="O19" s="45"/>
      <c r="P19" s="112"/>
      <c r="Q19" s="45"/>
      <c r="R19" s="112"/>
      <c r="S19" s="45"/>
      <c r="T19" s="112"/>
      <c r="U19" s="45"/>
    </row>
    <row r="20" spans="1:21" x14ac:dyDescent="0.3">
      <c r="A20" s="50">
        <v>18</v>
      </c>
      <c r="B20" s="109"/>
      <c r="C20" s="45"/>
      <c r="D20" s="112"/>
      <c r="E20" s="45"/>
      <c r="F20" s="112"/>
      <c r="G20" s="45"/>
      <c r="H20" s="112"/>
      <c r="I20" s="45"/>
      <c r="J20" s="112"/>
      <c r="K20" s="45"/>
      <c r="L20" s="112"/>
      <c r="M20" s="45"/>
      <c r="N20" s="112"/>
      <c r="O20" s="45"/>
      <c r="P20" s="112"/>
      <c r="Q20" s="45"/>
      <c r="R20" s="112"/>
      <c r="S20" s="45"/>
      <c r="T20" s="112"/>
      <c r="U20" s="45"/>
    </row>
    <row r="21" spans="1:21" x14ac:dyDescent="0.3">
      <c r="A21" s="50">
        <v>19</v>
      </c>
      <c r="B21" s="109"/>
      <c r="C21" s="45"/>
      <c r="D21" s="112"/>
      <c r="E21" s="45"/>
      <c r="F21" s="112"/>
      <c r="G21" s="45"/>
      <c r="H21" s="112"/>
      <c r="I21" s="45"/>
      <c r="J21" s="112"/>
      <c r="K21" s="45"/>
      <c r="L21" s="112"/>
      <c r="M21" s="45"/>
      <c r="N21" s="112"/>
      <c r="O21" s="90"/>
      <c r="P21" s="112"/>
      <c r="Q21" s="45"/>
      <c r="R21" s="112"/>
      <c r="S21" s="45"/>
      <c r="T21" s="112"/>
      <c r="U21" s="45"/>
    </row>
    <row r="22" spans="1:21" x14ac:dyDescent="0.3">
      <c r="A22" s="50">
        <v>20</v>
      </c>
      <c r="B22" s="109"/>
      <c r="C22" s="45"/>
      <c r="D22" s="112"/>
      <c r="E22" s="45"/>
      <c r="F22" s="112"/>
      <c r="G22" s="45"/>
      <c r="H22" s="112"/>
      <c r="I22" s="45"/>
      <c r="J22" s="112"/>
      <c r="K22" s="45"/>
      <c r="L22" s="112"/>
      <c r="M22" s="45"/>
      <c r="N22" s="112"/>
      <c r="O22" s="45"/>
      <c r="P22" s="112"/>
      <c r="Q22" s="45"/>
      <c r="R22" s="112"/>
      <c r="S22" s="45"/>
      <c r="T22" s="112"/>
      <c r="U22" s="45"/>
    </row>
    <row r="23" spans="1:21" x14ac:dyDescent="0.3">
      <c r="A23" s="50">
        <v>21</v>
      </c>
      <c r="B23" s="109"/>
      <c r="C23" s="45"/>
      <c r="D23" s="112"/>
      <c r="E23" s="45"/>
      <c r="F23" s="112"/>
      <c r="G23" s="45"/>
      <c r="H23" s="112"/>
      <c r="I23" s="45"/>
      <c r="J23" s="112"/>
      <c r="K23" s="45"/>
      <c r="L23" s="112"/>
      <c r="M23" s="45"/>
      <c r="N23" s="112"/>
      <c r="O23" s="45"/>
      <c r="P23" s="112"/>
      <c r="Q23" s="45"/>
      <c r="R23" s="112"/>
      <c r="S23" s="45"/>
      <c r="T23" s="112"/>
      <c r="U23" s="45"/>
    </row>
    <row r="24" spans="1:21" x14ac:dyDescent="0.3">
      <c r="A24" s="50">
        <v>22</v>
      </c>
      <c r="B24" s="109"/>
      <c r="C24" s="45"/>
      <c r="D24" s="112"/>
      <c r="E24" s="45"/>
      <c r="F24" s="112"/>
      <c r="G24" s="45"/>
      <c r="H24" s="112"/>
      <c r="I24" s="45"/>
      <c r="J24" s="112"/>
      <c r="K24" s="45"/>
      <c r="L24" s="112"/>
      <c r="M24" s="45"/>
      <c r="N24" s="112"/>
      <c r="O24" s="45"/>
      <c r="P24" s="112"/>
      <c r="Q24" s="45"/>
      <c r="R24" s="112"/>
      <c r="S24" s="45"/>
      <c r="T24" s="112"/>
      <c r="U24" s="45"/>
    </row>
    <row r="25" spans="1:21" x14ac:dyDescent="0.3">
      <c r="A25" s="50">
        <v>23</v>
      </c>
      <c r="B25" s="109"/>
      <c r="C25" s="45"/>
      <c r="D25" s="112"/>
      <c r="E25" s="45"/>
      <c r="F25" s="112"/>
      <c r="G25" s="45"/>
      <c r="H25" s="112"/>
      <c r="I25" s="45"/>
      <c r="J25" s="112"/>
      <c r="K25" s="45"/>
      <c r="L25" s="112"/>
      <c r="M25" s="45"/>
      <c r="N25" s="112"/>
      <c r="O25" s="45"/>
      <c r="P25" s="112"/>
      <c r="Q25" s="45"/>
      <c r="R25" s="112"/>
      <c r="S25" s="45"/>
      <c r="T25" s="112"/>
      <c r="U25" s="45"/>
    </row>
    <row r="26" spans="1:21" x14ac:dyDescent="0.3">
      <c r="A26" s="50">
        <v>24</v>
      </c>
      <c r="B26" s="109"/>
      <c r="C26" s="45"/>
      <c r="D26" s="112"/>
      <c r="E26" s="45"/>
      <c r="F26" s="112"/>
      <c r="G26" s="45"/>
      <c r="H26" s="112"/>
      <c r="I26" s="45"/>
      <c r="J26" s="112"/>
      <c r="K26" s="45"/>
      <c r="L26" s="112"/>
      <c r="M26" s="45"/>
      <c r="N26" s="112"/>
      <c r="O26" s="45"/>
      <c r="P26" s="112"/>
      <c r="Q26" s="45"/>
      <c r="R26" s="112"/>
      <c r="S26" s="45"/>
      <c r="T26" s="112"/>
      <c r="U26" s="45"/>
    </row>
    <row r="27" spans="1:21" x14ac:dyDescent="0.3">
      <c r="A27" s="50">
        <v>25</v>
      </c>
      <c r="B27" s="109"/>
      <c r="C27" s="45"/>
      <c r="D27" s="112"/>
      <c r="E27" s="45"/>
      <c r="F27" s="112"/>
      <c r="G27" s="45"/>
      <c r="H27" s="112"/>
      <c r="I27" s="45"/>
      <c r="J27" s="112"/>
      <c r="K27" s="45"/>
      <c r="L27" s="112"/>
      <c r="M27" s="45"/>
      <c r="N27" s="112"/>
      <c r="O27" s="45"/>
      <c r="P27" s="112"/>
      <c r="Q27" s="45"/>
      <c r="R27" s="112"/>
      <c r="S27" s="45"/>
      <c r="T27" s="112"/>
      <c r="U27" s="45"/>
    </row>
    <row r="28" spans="1:21" x14ac:dyDescent="0.3">
      <c r="A28" s="50">
        <v>26</v>
      </c>
      <c r="B28" s="109"/>
      <c r="C28" s="45"/>
      <c r="D28" s="112"/>
      <c r="E28" s="45"/>
      <c r="F28" s="112"/>
      <c r="G28" s="45"/>
      <c r="H28" s="112"/>
      <c r="I28" s="45"/>
      <c r="J28" s="112"/>
      <c r="K28" s="45"/>
      <c r="L28" s="112"/>
      <c r="M28" s="45"/>
      <c r="N28" s="112"/>
      <c r="O28" s="45"/>
      <c r="P28" s="112"/>
      <c r="Q28" s="45"/>
      <c r="R28" s="112"/>
      <c r="S28" s="45"/>
      <c r="T28" s="112"/>
      <c r="U28" s="45"/>
    </row>
    <row r="29" spans="1:21" x14ac:dyDescent="0.3">
      <c r="A29" s="50">
        <v>27</v>
      </c>
      <c r="B29" s="109"/>
      <c r="C29" s="45"/>
      <c r="D29" s="112"/>
      <c r="E29" s="45"/>
      <c r="F29" s="112"/>
      <c r="G29" s="45"/>
      <c r="H29" s="112"/>
      <c r="I29" s="45"/>
      <c r="J29" s="112"/>
      <c r="K29" s="45"/>
      <c r="L29" s="112"/>
      <c r="M29" s="45"/>
      <c r="N29" s="112"/>
      <c r="O29" s="45"/>
      <c r="P29" s="112"/>
      <c r="Q29" s="45"/>
      <c r="R29" s="112"/>
      <c r="S29" s="45"/>
      <c r="T29" s="112"/>
      <c r="U29" s="45"/>
    </row>
    <row r="30" spans="1:21" x14ac:dyDescent="0.3">
      <c r="A30" s="50">
        <v>28</v>
      </c>
      <c r="B30" s="109"/>
      <c r="C30" s="45"/>
      <c r="D30" s="112"/>
      <c r="E30" s="45"/>
      <c r="F30" s="112"/>
      <c r="G30" s="45"/>
      <c r="H30" s="112"/>
      <c r="I30" s="45"/>
      <c r="J30" s="112"/>
      <c r="K30" s="45"/>
      <c r="L30" s="112"/>
      <c r="M30" s="45"/>
      <c r="N30" s="112"/>
      <c r="O30" s="45"/>
      <c r="P30" s="112"/>
      <c r="Q30" s="45"/>
      <c r="R30" s="112"/>
      <c r="S30" s="45"/>
      <c r="T30" s="112"/>
      <c r="U30" s="45"/>
    </row>
    <row r="31" spans="1:21" x14ac:dyDescent="0.3">
      <c r="A31" s="50">
        <v>29</v>
      </c>
      <c r="B31" s="109"/>
      <c r="C31" s="45"/>
      <c r="D31" s="112"/>
      <c r="E31" s="45"/>
      <c r="F31" s="112"/>
      <c r="G31" s="45"/>
      <c r="H31" s="112"/>
      <c r="I31" s="45"/>
      <c r="J31" s="112"/>
      <c r="K31" s="45"/>
      <c r="L31" s="112"/>
      <c r="M31" s="45"/>
      <c r="N31" s="112"/>
      <c r="O31" s="45"/>
      <c r="P31" s="112"/>
      <c r="Q31" s="45"/>
      <c r="R31" s="112"/>
      <c r="S31" s="45"/>
      <c r="T31" s="112"/>
      <c r="U31" s="45"/>
    </row>
    <row r="32" spans="1:21" x14ac:dyDescent="0.3">
      <c r="A32" s="50">
        <v>30</v>
      </c>
      <c r="B32" s="109"/>
      <c r="C32" s="45"/>
      <c r="D32" s="112"/>
      <c r="E32" s="45"/>
      <c r="F32" s="112"/>
      <c r="G32" s="45"/>
      <c r="H32" s="112"/>
      <c r="I32" s="45"/>
      <c r="J32" s="112"/>
      <c r="K32" s="45"/>
      <c r="L32" s="112"/>
      <c r="M32" s="45"/>
      <c r="N32" s="112"/>
      <c r="O32" s="45"/>
      <c r="P32" s="112"/>
      <c r="Q32" s="45"/>
      <c r="R32" s="112"/>
      <c r="S32" s="45"/>
      <c r="T32" s="112"/>
      <c r="U32" s="45"/>
    </row>
    <row r="33" spans="1:21" x14ac:dyDescent="0.3">
      <c r="A33" s="50">
        <v>31</v>
      </c>
      <c r="B33" s="109"/>
      <c r="C33" s="45"/>
      <c r="D33" s="112"/>
      <c r="E33" s="45"/>
      <c r="F33" s="112"/>
      <c r="G33" s="45"/>
      <c r="H33" s="112"/>
      <c r="I33" s="45"/>
      <c r="J33" s="112"/>
      <c r="K33" s="45"/>
      <c r="L33" s="112"/>
      <c r="M33" s="45"/>
      <c r="N33" s="112"/>
      <c r="O33" s="45"/>
      <c r="P33" s="112"/>
      <c r="Q33" s="45"/>
      <c r="R33" s="112"/>
      <c r="S33" s="45"/>
      <c r="T33" s="112"/>
      <c r="U33" s="45"/>
    </row>
    <row r="34" spans="1:21" x14ac:dyDescent="0.3">
      <c r="A34" s="50">
        <v>32</v>
      </c>
      <c r="B34" s="109"/>
      <c r="C34" s="45"/>
      <c r="D34" s="112"/>
      <c r="E34" s="45"/>
      <c r="F34" s="112"/>
      <c r="G34" s="45"/>
      <c r="H34" s="112"/>
      <c r="I34" s="45"/>
      <c r="J34" s="112"/>
      <c r="K34" s="45"/>
      <c r="L34" s="112"/>
      <c r="M34" s="45"/>
      <c r="N34" s="112"/>
      <c r="O34" s="45"/>
      <c r="P34" s="112"/>
      <c r="Q34" s="45"/>
      <c r="R34" s="112"/>
      <c r="S34" s="45"/>
      <c r="T34" s="112"/>
      <c r="U34" s="45"/>
    </row>
    <row r="35" spans="1:21" x14ac:dyDescent="0.3">
      <c r="A35" s="50">
        <v>33</v>
      </c>
      <c r="B35" s="109"/>
      <c r="C35" s="45"/>
      <c r="D35" s="112"/>
      <c r="E35" s="45"/>
      <c r="F35" s="112"/>
      <c r="G35" s="45"/>
      <c r="H35" s="112"/>
      <c r="I35" s="45"/>
      <c r="J35" s="112"/>
      <c r="K35" s="45"/>
      <c r="L35" s="112"/>
      <c r="M35" s="45"/>
      <c r="N35" s="112"/>
      <c r="O35" s="45"/>
      <c r="P35" s="112"/>
      <c r="Q35" s="45"/>
      <c r="R35" s="112"/>
      <c r="S35" s="45"/>
      <c r="T35" s="112"/>
      <c r="U35" s="45"/>
    </row>
    <row r="36" spans="1:21" x14ac:dyDescent="0.3">
      <c r="A36" s="50">
        <v>34</v>
      </c>
      <c r="B36" s="109"/>
      <c r="C36" s="45"/>
      <c r="D36" s="112"/>
      <c r="E36" s="45"/>
      <c r="F36" s="112"/>
      <c r="G36" s="45"/>
      <c r="H36" s="112"/>
      <c r="I36" s="45"/>
      <c r="J36" s="112"/>
      <c r="K36" s="45"/>
      <c r="L36" s="112"/>
      <c r="M36" s="45"/>
      <c r="N36" s="112"/>
      <c r="O36" s="45"/>
      <c r="P36" s="112"/>
      <c r="Q36" s="45"/>
      <c r="R36" s="112"/>
      <c r="S36" s="45"/>
      <c r="T36" s="112"/>
      <c r="U36" s="45"/>
    </row>
    <row r="37" spans="1:21" x14ac:dyDescent="0.3">
      <c r="A37" s="50">
        <v>35</v>
      </c>
      <c r="B37" s="109"/>
      <c r="C37" s="45"/>
      <c r="D37" s="112"/>
      <c r="E37" s="45"/>
      <c r="F37" s="112"/>
      <c r="G37" s="45"/>
      <c r="H37" s="112"/>
      <c r="I37" s="45"/>
      <c r="J37" s="112"/>
      <c r="K37" s="45"/>
      <c r="L37" s="112"/>
      <c r="M37" s="45"/>
      <c r="N37" s="112"/>
      <c r="O37" s="45"/>
      <c r="P37" s="112"/>
      <c r="Q37" s="45"/>
      <c r="R37" s="112"/>
      <c r="S37" s="45"/>
      <c r="T37" s="112"/>
      <c r="U37" s="45"/>
    </row>
    <row r="38" spans="1:21" ht="14.5" thickBot="1" x14ac:dyDescent="0.35">
      <c r="A38" s="51">
        <v>36</v>
      </c>
      <c r="B38" s="110"/>
      <c r="C38" s="46"/>
      <c r="D38" s="113"/>
      <c r="E38" s="46"/>
      <c r="F38" s="113"/>
      <c r="G38" s="46"/>
      <c r="H38" s="113"/>
      <c r="I38" s="46"/>
      <c r="J38" s="113"/>
      <c r="K38" s="46"/>
      <c r="L38" s="113"/>
      <c r="M38" s="46"/>
      <c r="N38" s="113"/>
      <c r="O38" s="46"/>
      <c r="P38" s="113"/>
      <c r="Q38" s="46"/>
      <c r="R38" s="113"/>
      <c r="S38" s="46"/>
      <c r="T38" s="113"/>
      <c r="U38" s="46"/>
    </row>
    <row r="39" spans="1:21" ht="14.5" thickBot="1" x14ac:dyDescent="0.35">
      <c r="A39" s="42" t="s">
        <v>344</v>
      </c>
      <c r="B39" s="137">
        <f>SUM(B3:B38)</f>
        <v>2</v>
      </c>
      <c r="C39" s="138">
        <f>SUM(C3:C38)</f>
        <v>379.5</v>
      </c>
      <c r="D39" s="139">
        <f t="shared" ref="D39:U39" si="0">SUM(D3:D38)</f>
        <v>26.5</v>
      </c>
      <c r="E39" s="140">
        <f t="shared" si="0"/>
        <v>526</v>
      </c>
      <c r="F39" s="141">
        <f t="shared" si="0"/>
        <v>4.5</v>
      </c>
      <c r="G39" s="140">
        <f t="shared" si="0"/>
        <v>367.5</v>
      </c>
      <c r="H39" s="142">
        <f t="shared" si="0"/>
        <v>17.5</v>
      </c>
      <c r="I39" s="140">
        <f t="shared" si="0"/>
        <v>587</v>
      </c>
      <c r="J39" s="141">
        <f t="shared" si="0"/>
        <v>-15.5</v>
      </c>
      <c r="K39" s="140">
        <f t="shared" si="0"/>
        <v>527</v>
      </c>
      <c r="L39" s="141">
        <f t="shared" si="0"/>
        <v>11.5</v>
      </c>
      <c r="M39" s="140">
        <f t="shared" si="0"/>
        <v>382</v>
      </c>
      <c r="N39" s="142">
        <f t="shared" si="0"/>
        <v>13</v>
      </c>
      <c r="O39" s="140">
        <f t="shared" si="0"/>
        <v>338</v>
      </c>
      <c r="P39" s="142">
        <f t="shared" si="0"/>
        <v>13</v>
      </c>
      <c r="Q39" s="140">
        <f t="shared" si="0"/>
        <v>359</v>
      </c>
      <c r="R39" s="141">
        <f t="shared" si="0"/>
        <v>10.5</v>
      </c>
      <c r="S39" s="140">
        <f t="shared" si="0"/>
        <v>311.5</v>
      </c>
      <c r="T39" s="141">
        <f t="shared" si="0"/>
        <v>21</v>
      </c>
      <c r="U39" s="140">
        <f t="shared" si="0"/>
        <v>366.5</v>
      </c>
    </row>
    <row r="40" spans="1:21" ht="14.5" thickBot="1" x14ac:dyDescent="0.35">
      <c r="A40" s="42" t="s">
        <v>343</v>
      </c>
      <c r="B40" s="184">
        <f>AVERAGE(B3:B38)</f>
        <v>0.16666666666666666</v>
      </c>
      <c r="C40" s="185">
        <f t="shared" ref="C40:U40" si="1">AVERAGE(C3:C38)</f>
        <v>31.625</v>
      </c>
      <c r="D40" s="184">
        <f t="shared" si="1"/>
        <v>2.2083333333333335</v>
      </c>
      <c r="E40" s="185">
        <f t="shared" si="1"/>
        <v>43.833333333333336</v>
      </c>
      <c r="F40" s="184">
        <f t="shared" si="1"/>
        <v>0.375</v>
      </c>
      <c r="G40" s="185">
        <f t="shared" si="1"/>
        <v>30.625</v>
      </c>
      <c r="H40" s="184">
        <f t="shared" si="1"/>
        <v>1.4583333333333333</v>
      </c>
      <c r="I40" s="185">
        <f t="shared" si="1"/>
        <v>48.916666666666664</v>
      </c>
      <c r="J40" s="184">
        <f t="shared" si="1"/>
        <v>-1.2916666666666667</v>
      </c>
      <c r="K40" s="185">
        <f t="shared" si="1"/>
        <v>43.916666666666664</v>
      </c>
      <c r="L40" s="184">
        <f t="shared" si="1"/>
        <v>0.95833333333333337</v>
      </c>
      <c r="M40" s="185">
        <f t="shared" si="1"/>
        <v>31.833333333333332</v>
      </c>
      <c r="N40" s="184">
        <f t="shared" si="1"/>
        <v>1.0833333333333333</v>
      </c>
      <c r="O40" s="185">
        <f t="shared" si="1"/>
        <v>28.166666666666668</v>
      </c>
      <c r="P40" s="184">
        <f t="shared" si="1"/>
        <v>1.0833333333333333</v>
      </c>
      <c r="Q40" s="185">
        <f t="shared" si="1"/>
        <v>29.916666666666668</v>
      </c>
      <c r="R40" s="184">
        <f t="shared" si="1"/>
        <v>0.875</v>
      </c>
      <c r="S40" s="185">
        <f t="shared" si="1"/>
        <v>25.958333333333332</v>
      </c>
      <c r="T40" s="184">
        <f t="shared" si="1"/>
        <v>1.75</v>
      </c>
      <c r="U40" s="185">
        <f t="shared" si="1"/>
        <v>30.541666666666668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zoomScale="80" zoomScaleNormal="80" workbookViewId="0">
      <pane ySplit="1" topLeftCell="A2" activePane="bottomLeft" state="frozen"/>
      <selection pane="bottomLeft" activeCell="AM20" sqref="AM20"/>
    </sheetView>
  </sheetViews>
  <sheetFormatPr defaultColWidth="8.83203125" defaultRowHeight="14" x14ac:dyDescent="0.3"/>
  <cols>
    <col min="1" max="1" width="2.9140625" style="41" bestFit="1" customWidth="1"/>
    <col min="2" max="2" width="3.6640625" style="41" bestFit="1" customWidth="1"/>
    <col min="3" max="4" width="4" style="41" bestFit="1" customWidth="1"/>
    <col min="5" max="5" width="7.5" style="41" bestFit="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6.914062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6.914062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3203125" style="41"/>
    <col min="43" max="43" width="14.4140625" style="41" bestFit="1" customWidth="1"/>
    <col min="44" max="16384" width="8.83203125" style="41"/>
  </cols>
  <sheetData>
    <row r="1" spans="1:41" ht="13.75" customHeight="1" x14ac:dyDescent="0.3">
      <c r="A1" s="70"/>
      <c r="B1" s="256" t="s">
        <v>327</v>
      </c>
      <c r="C1" s="256"/>
      <c r="D1" s="256"/>
      <c r="E1" s="256"/>
      <c r="F1" s="257" t="s">
        <v>7</v>
      </c>
      <c r="G1" s="257"/>
      <c r="H1" s="257"/>
      <c r="I1" s="257"/>
      <c r="J1" s="258" t="s">
        <v>345</v>
      </c>
      <c r="K1" s="258"/>
      <c r="L1" s="258"/>
      <c r="M1" s="258"/>
      <c r="N1" s="259" t="s">
        <v>9</v>
      </c>
      <c r="O1" s="259"/>
      <c r="P1" s="259"/>
      <c r="Q1" s="259"/>
      <c r="R1" s="267" t="s">
        <v>10</v>
      </c>
      <c r="S1" s="268"/>
      <c r="T1" s="268"/>
      <c r="U1" s="269"/>
      <c r="V1" s="266" t="s">
        <v>274</v>
      </c>
      <c r="W1" s="266"/>
      <c r="X1" s="266"/>
      <c r="Y1" s="266"/>
      <c r="Z1" s="265" t="s">
        <v>328</v>
      </c>
      <c r="AA1" s="265"/>
      <c r="AB1" s="265"/>
      <c r="AC1" s="265"/>
      <c r="AD1" s="264" t="s">
        <v>272</v>
      </c>
      <c r="AE1" s="264"/>
      <c r="AF1" s="264"/>
      <c r="AG1" s="264"/>
      <c r="AH1" s="263" t="s">
        <v>273</v>
      </c>
      <c r="AI1" s="263"/>
      <c r="AJ1" s="263"/>
      <c r="AK1" s="263"/>
      <c r="AL1" s="261" t="s">
        <v>13</v>
      </c>
      <c r="AM1" s="261"/>
      <c r="AN1" s="261"/>
      <c r="AO1" s="262"/>
    </row>
    <row r="2" spans="1:41" x14ac:dyDescent="0.3">
      <c r="A2" s="43"/>
      <c r="B2" s="57" t="s">
        <v>279</v>
      </c>
      <c r="C2" s="58" t="s">
        <v>280</v>
      </c>
      <c r="D2" s="59" t="s">
        <v>281</v>
      </c>
      <c r="E2" s="43" t="s">
        <v>271</v>
      </c>
      <c r="F2" s="57" t="s">
        <v>279</v>
      </c>
      <c r="G2" s="58" t="s">
        <v>280</v>
      </c>
      <c r="H2" s="59" t="s">
        <v>281</v>
      </c>
      <c r="I2" s="43" t="s">
        <v>271</v>
      </c>
      <c r="J2" s="57" t="s">
        <v>279</v>
      </c>
      <c r="K2" s="58" t="s">
        <v>280</v>
      </c>
      <c r="L2" s="59" t="s">
        <v>281</v>
      </c>
      <c r="M2" s="43" t="s">
        <v>271</v>
      </c>
      <c r="N2" s="57" t="s">
        <v>279</v>
      </c>
      <c r="O2" s="58" t="s">
        <v>280</v>
      </c>
      <c r="P2" s="59" t="s">
        <v>281</v>
      </c>
      <c r="Q2" s="43" t="s">
        <v>271</v>
      </c>
      <c r="R2" s="57" t="s">
        <v>279</v>
      </c>
      <c r="S2" s="58" t="s">
        <v>280</v>
      </c>
      <c r="T2" s="59" t="s">
        <v>281</v>
      </c>
      <c r="U2" s="43" t="s">
        <v>271</v>
      </c>
      <c r="V2" s="57" t="s">
        <v>279</v>
      </c>
      <c r="W2" s="58" t="s">
        <v>280</v>
      </c>
      <c r="X2" s="59" t="s">
        <v>281</v>
      </c>
      <c r="Y2" s="43" t="s">
        <v>271</v>
      </c>
      <c r="Z2" s="57" t="s">
        <v>279</v>
      </c>
      <c r="AA2" s="58" t="s">
        <v>280</v>
      </c>
      <c r="AB2" s="59" t="s">
        <v>281</v>
      </c>
      <c r="AC2" s="43" t="s">
        <v>271</v>
      </c>
      <c r="AD2" s="57" t="s">
        <v>279</v>
      </c>
      <c r="AE2" s="58" t="s">
        <v>280</v>
      </c>
      <c r="AF2" s="59" t="s">
        <v>281</v>
      </c>
      <c r="AG2" s="43" t="s">
        <v>271</v>
      </c>
      <c r="AH2" s="57" t="s">
        <v>279</v>
      </c>
      <c r="AI2" s="58" t="s">
        <v>280</v>
      </c>
      <c r="AJ2" s="59" t="s">
        <v>281</v>
      </c>
      <c r="AK2" s="43" t="s">
        <v>271</v>
      </c>
      <c r="AL2" s="57" t="s">
        <v>279</v>
      </c>
      <c r="AM2" s="58" t="s">
        <v>280</v>
      </c>
      <c r="AN2" s="59" t="s">
        <v>281</v>
      </c>
      <c r="AO2" s="61" t="s">
        <v>271</v>
      </c>
    </row>
    <row r="3" spans="1:41" x14ac:dyDescent="0.3">
      <c r="A3" s="76">
        <v>1</v>
      </c>
      <c r="B3" s="71">
        <v>0</v>
      </c>
      <c r="C3" s="71">
        <v>0</v>
      </c>
      <c r="D3" s="71">
        <v>100</v>
      </c>
      <c r="E3" s="43">
        <f>Punteggio!C3 - (3*FantaCulo!B3/100) + IF(Punteggio!C3=1,(FantaCulo!D3/100)-1, 0) - IF(Punteggio!C3=0,(FantaCulo!C3/100), 0)</f>
        <v>0</v>
      </c>
      <c r="F3" s="71">
        <v>11.11</v>
      </c>
      <c r="G3" s="71">
        <v>33.33</v>
      </c>
      <c r="H3" s="71">
        <v>55.56</v>
      </c>
      <c r="I3" s="43">
        <f>Punteggio!E3 - (3*FantaCulo!F3/100) + IF(Punteggio!E3=1,(FantaCulo!H3/100)-1, 0) - IF(Punteggio!E3=0,(FantaCulo!G3/100), 0)</f>
        <v>0.22230000000000005</v>
      </c>
      <c r="J3" s="71">
        <v>11.11</v>
      </c>
      <c r="K3" s="71">
        <v>33.33</v>
      </c>
      <c r="L3" s="71">
        <v>55.56</v>
      </c>
      <c r="M3" s="43">
        <f>Punteggio!G3 - (3*FantaCulo!J3/100) + IF(Punteggio!G3=1,(FantaCulo!L3/100)-1, 0) - IF(Punteggio!G3=0,(FantaCulo!K3/100), 0)</f>
        <v>-0.66659999999999997</v>
      </c>
      <c r="N3" s="71">
        <v>55.55</v>
      </c>
      <c r="O3" s="71">
        <v>22.22</v>
      </c>
      <c r="P3" s="71">
        <v>22.23</v>
      </c>
      <c r="Q3" s="43">
        <f>Punteggio!I3 - (3*FantaCulo!N3/100) + IF(Punteggio!I3=1,(FantaCulo!P3/100)-1, 0) - IF(Punteggio!I3=0,(FantaCulo!O3/100), 0)</f>
        <v>-1.4441999999999999</v>
      </c>
      <c r="R3" s="71">
        <v>88.88</v>
      </c>
      <c r="S3" s="71">
        <v>11.12</v>
      </c>
      <c r="T3" s="71">
        <v>0</v>
      </c>
      <c r="U3" s="43">
        <f>Punteggio!K3 - (3*FantaCulo!R3/100) + IF(Punteggio!K3=1,(FantaCulo!T3/100)-1, 0) - IF(Punteggio!K3=0,(FantaCulo!S3/100), 0)</f>
        <v>0.33360000000000012</v>
      </c>
      <c r="V3" s="71">
        <v>11.11</v>
      </c>
      <c r="W3" s="71">
        <v>33.33</v>
      </c>
      <c r="X3" s="71">
        <v>55.56</v>
      </c>
      <c r="Y3" s="43">
        <f>Punteggio!M3 - (3*FantaCulo!V3/100) + IF(Punteggio!M3=1,(FantaCulo!X3/100)-1, 0) - IF(Punteggio!M3=0,(FantaCulo!W3/100), 0)</f>
        <v>-0.66659999999999997</v>
      </c>
      <c r="Z3" s="71">
        <v>55.55</v>
      </c>
      <c r="AA3" s="71">
        <v>22.22</v>
      </c>
      <c r="AB3" s="71">
        <v>22.23</v>
      </c>
      <c r="AC3" s="43">
        <f>Punteggio!O3 - (3*FantaCulo!Z3/100) + IF(Punteggio!O3=1,(FantaCulo!AB3/100)-1, 0) - IF(Punteggio!O3=0,(FantaCulo!AA3/100), 0)</f>
        <v>1.3335000000000001</v>
      </c>
      <c r="AD3" s="71">
        <v>88.88</v>
      </c>
      <c r="AE3" s="71">
        <v>11.12</v>
      </c>
      <c r="AF3" s="71">
        <v>0</v>
      </c>
      <c r="AG3" s="43">
        <f>Punteggio!Q3 - (3*FantaCulo!AD3/100) + IF(Punteggio!Q3=1,(FantaCulo!AF3/100)-1, 0) - IF(Punteggio!Q3=0,(FantaCulo!AE3/100), 0)</f>
        <v>0.33360000000000012</v>
      </c>
      <c r="AH3" s="71">
        <v>55.55</v>
      </c>
      <c r="AI3" s="71">
        <v>22.22</v>
      </c>
      <c r="AJ3" s="71">
        <v>22.23</v>
      </c>
      <c r="AK3" s="43">
        <f>Punteggio!S3 - (3*FantaCulo!AH3/100) + IF(Punteggio!S3=1,(FantaCulo!AJ3/100)-1, 0) - IF(Punteggio!S3=0,(FantaCulo!AI3/100), 0)</f>
        <v>-1.4441999999999999</v>
      </c>
      <c r="AL3" s="71">
        <v>11.11</v>
      </c>
      <c r="AM3" s="71">
        <v>33.33</v>
      </c>
      <c r="AN3" s="71">
        <v>55.56</v>
      </c>
      <c r="AO3" s="43">
        <f>Punteggio!U3 - (3*FantaCulo!AL3/100) + IF(Punteggio!U3=1,(FantaCulo!AN3/100)-1, 0) - IF(Punteggio!U3=0,(FantaCulo!AM3/100), 0)</f>
        <v>0.22230000000000005</v>
      </c>
    </row>
    <row r="4" spans="1:41" x14ac:dyDescent="0.3">
      <c r="A4" s="77">
        <v>2</v>
      </c>
      <c r="B4" s="72">
        <v>33.33</v>
      </c>
      <c r="C4" s="72">
        <v>22.22</v>
      </c>
      <c r="D4" s="72">
        <v>44.45</v>
      </c>
      <c r="E4" s="73">
        <f>Punteggio!C4 - (3*FantaCulo!B4/100) + IF(Punteggio!C4=1,(FantaCulo!D4/100)-1, 0) - IF(Punteggio!C4=0,(FantaCulo!C4/100), 0)</f>
        <v>2.0001000000000002</v>
      </c>
      <c r="F4" s="72">
        <v>66.66</v>
      </c>
      <c r="G4" s="72">
        <v>11.11</v>
      </c>
      <c r="H4" s="72">
        <v>22.23</v>
      </c>
      <c r="I4" s="73">
        <f>Punteggio!E4 - (3*FantaCulo!F4/100) + IF(Punteggio!E4=1,(FantaCulo!H4/100)-1, 0) - IF(Punteggio!E4=0,(FantaCulo!G4/100), 0)</f>
        <v>1.0002000000000002</v>
      </c>
      <c r="J4" s="72">
        <v>66.66</v>
      </c>
      <c r="K4" s="72">
        <v>11.11</v>
      </c>
      <c r="L4" s="72">
        <v>22.23</v>
      </c>
      <c r="M4" s="73">
        <f>Punteggio!G4 - (3*FantaCulo!J4/100) + IF(Punteggio!G4=1,(FantaCulo!L4/100)-1, 0) - IF(Punteggio!G4=0,(FantaCulo!K4/100), 0)</f>
        <v>1.0002000000000002</v>
      </c>
      <c r="N4" s="72">
        <v>88.88</v>
      </c>
      <c r="O4" s="72">
        <v>11.12</v>
      </c>
      <c r="P4" s="72">
        <v>0</v>
      </c>
      <c r="Q4" s="73">
        <f>Punteggio!I4 - (3*FantaCulo!N4/100) + IF(Punteggio!I4=1,(FantaCulo!P4/100)-1, 0) - IF(Punteggio!I4=0,(FantaCulo!O4/100), 0)</f>
        <v>-2.6663999999999999</v>
      </c>
      <c r="R4" s="72">
        <v>88.88</v>
      </c>
      <c r="S4" s="72">
        <v>11.12</v>
      </c>
      <c r="T4" s="72">
        <v>0</v>
      </c>
      <c r="U4" s="73">
        <f>Punteggio!K4 - (3*FantaCulo!R4/100) + IF(Punteggio!K4=1,(FantaCulo!T4/100)-1, 0) - IF(Punteggio!K4=0,(FantaCulo!S4/100), 0)</f>
        <v>-2.6663999999999999</v>
      </c>
      <c r="V4" s="72">
        <v>33.33</v>
      </c>
      <c r="W4" s="72">
        <v>22.22</v>
      </c>
      <c r="X4" s="72">
        <v>44.45</v>
      </c>
      <c r="Y4" s="73">
        <f>Punteggio!M4 - (3*FantaCulo!V4/100) + IF(Punteggio!M4=1,(FantaCulo!X4/100)-1, 0) - IF(Punteggio!M4=0,(FantaCulo!W4/100), 0)</f>
        <v>-0.55539999999999989</v>
      </c>
      <c r="Z4" s="72">
        <v>33.33</v>
      </c>
      <c r="AA4" s="72">
        <v>22.22</v>
      </c>
      <c r="AB4" s="72">
        <v>44.45</v>
      </c>
      <c r="AC4" s="73">
        <f>Punteggio!O4 - (3*FantaCulo!Z4/100) + IF(Punteggio!O4=1,(FantaCulo!AB4/100)-1, 0) - IF(Punteggio!O4=0,(FantaCulo!AA4/100), 0)</f>
        <v>-0.55539999999999989</v>
      </c>
      <c r="AD4" s="72">
        <v>0</v>
      </c>
      <c r="AE4" s="72">
        <v>22.22</v>
      </c>
      <c r="AF4" s="72">
        <v>77.78</v>
      </c>
      <c r="AG4" s="73">
        <f>Punteggio!Q4 - (3*FantaCulo!AD4/100) + IF(Punteggio!Q4=1,(FantaCulo!AF4/100)-1, 0) - IF(Punteggio!Q4=0,(FantaCulo!AE4/100), 0)</f>
        <v>-0.22219999999999998</v>
      </c>
      <c r="AH4" s="72">
        <v>0</v>
      </c>
      <c r="AI4" s="72">
        <v>22.22</v>
      </c>
      <c r="AJ4" s="72">
        <v>77.78</v>
      </c>
      <c r="AK4" s="73">
        <f>Punteggio!S4 - (3*FantaCulo!AH4/100) + IF(Punteggio!S4=1,(FantaCulo!AJ4/100)-1, 0) - IF(Punteggio!S4=0,(FantaCulo!AI4/100), 0)</f>
        <v>-0.22219999999999998</v>
      </c>
      <c r="AL4" s="72">
        <v>0</v>
      </c>
      <c r="AM4" s="72">
        <v>22.22</v>
      </c>
      <c r="AN4" s="72">
        <v>77.78</v>
      </c>
      <c r="AO4" s="73">
        <f>Punteggio!U4 - (3*FantaCulo!AL4/100) + IF(Punteggio!U4=1,(FantaCulo!AN4/100)-1, 0) - IF(Punteggio!U4=0,(FantaCulo!AM4/100), 0)</f>
        <v>-0.22219999999999998</v>
      </c>
    </row>
    <row r="5" spans="1:41" x14ac:dyDescent="0.3">
      <c r="A5" s="76">
        <v>3</v>
      </c>
      <c r="B5" s="71">
        <v>0</v>
      </c>
      <c r="C5" s="71">
        <v>0</v>
      </c>
      <c r="D5" s="71">
        <v>100</v>
      </c>
      <c r="E5" s="43">
        <f>Punteggio!C5 - (3*FantaCulo!B5/100) + IF(Punteggio!C5=1,(FantaCulo!D5/100)-1, 0) - IF(Punteggio!C5=0,(FantaCulo!C5/100), 0)</f>
        <v>0</v>
      </c>
      <c r="F5" s="71">
        <v>33.33</v>
      </c>
      <c r="G5" s="71">
        <v>22.22</v>
      </c>
      <c r="H5" s="71">
        <v>44.45</v>
      </c>
      <c r="I5" s="43">
        <f>Punteggio!E5 - (3*FantaCulo!F5/100) + IF(Punteggio!E5=1,(FantaCulo!H5/100)-1, 0) - IF(Punteggio!E5=0,(FantaCulo!G5/100), 0)</f>
        <v>2.0001000000000002</v>
      </c>
      <c r="J5" s="71">
        <v>66.66</v>
      </c>
      <c r="K5" s="71">
        <v>22.22</v>
      </c>
      <c r="L5" s="71">
        <v>11.12</v>
      </c>
      <c r="M5" s="43">
        <f>Punteggio!G5 - (3*FantaCulo!J5/100) + IF(Punteggio!G5=1,(FantaCulo!L5/100)-1, 0) - IF(Punteggio!G5=0,(FantaCulo!K5/100), 0)</f>
        <v>-1.8885999999999998</v>
      </c>
      <c r="N5" s="71">
        <v>11.11</v>
      </c>
      <c r="O5" s="71">
        <v>11.11</v>
      </c>
      <c r="P5" s="71">
        <v>77.78</v>
      </c>
      <c r="Q5" s="43">
        <f>Punteggio!I5 - (3*FantaCulo!N5/100) + IF(Punteggio!I5=1,(FantaCulo!P5/100)-1, 0) - IF(Punteggio!I5=0,(FantaCulo!O5/100), 0)</f>
        <v>-0.44439999999999996</v>
      </c>
      <c r="R5" s="71">
        <v>100</v>
      </c>
      <c r="S5" s="71">
        <v>0</v>
      </c>
      <c r="T5" s="71">
        <v>0</v>
      </c>
      <c r="U5" s="43">
        <f>Punteggio!K5 - (3*FantaCulo!R5/100) + IF(Punteggio!K5=1,(FantaCulo!T5/100)-1, 0) - IF(Punteggio!K5=0,(FantaCulo!S5/100), 0)</f>
        <v>0</v>
      </c>
      <c r="V5" s="71">
        <v>33.33</v>
      </c>
      <c r="W5" s="71">
        <v>22.22</v>
      </c>
      <c r="X5" s="71">
        <v>44.45</v>
      </c>
      <c r="Y5" s="43">
        <f>Punteggio!M5 - (3*FantaCulo!V5/100) + IF(Punteggio!M5=1,(FantaCulo!X5/100)-1, 0) - IF(Punteggio!M5=0,(FantaCulo!W5/100), 0)</f>
        <v>2.0001000000000002</v>
      </c>
      <c r="Z5" s="71">
        <v>11.11</v>
      </c>
      <c r="AA5" s="71">
        <v>11.11</v>
      </c>
      <c r="AB5" s="71">
        <v>77.78</v>
      </c>
      <c r="AC5" s="43">
        <f>Punteggio!O5 - (3*FantaCulo!Z5/100) + IF(Punteggio!O5=1,(FantaCulo!AB5/100)-1, 0) - IF(Punteggio!O5=0,(FantaCulo!AA5/100), 0)</f>
        <v>-0.44439999999999996</v>
      </c>
      <c r="AD5" s="71">
        <v>66.66</v>
      </c>
      <c r="AE5" s="71">
        <v>22.22</v>
      </c>
      <c r="AF5" s="71">
        <v>11.12</v>
      </c>
      <c r="AG5" s="43">
        <f>Punteggio!Q5 - (3*FantaCulo!AD5/100) + IF(Punteggio!Q5=1,(FantaCulo!AF5/100)-1, 0) - IF(Punteggio!Q5=0,(FantaCulo!AE5/100), 0)</f>
        <v>-1.8885999999999998</v>
      </c>
      <c r="AH5" s="71">
        <v>33.33</v>
      </c>
      <c r="AI5" s="71">
        <v>22.22</v>
      </c>
      <c r="AJ5" s="71">
        <v>44.45</v>
      </c>
      <c r="AK5" s="43">
        <f>Punteggio!S5 - (3*FantaCulo!AH5/100) + IF(Punteggio!S5=1,(FantaCulo!AJ5/100)-1, 0) - IF(Punteggio!S5=0,(FantaCulo!AI5/100), 0)</f>
        <v>-1.2221</v>
      </c>
      <c r="AL5" s="71">
        <v>66.66</v>
      </c>
      <c r="AM5" s="71">
        <v>22.22</v>
      </c>
      <c r="AN5" s="71">
        <v>11.12</v>
      </c>
      <c r="AO5" s="43">
        <f>Punteggio!U5 - (3*FantaCulo!AL5/100) + IF(Punteggio!U5=1,(FantaCulo!AN5/100)-1, 0) - IF(Punteggio!U5=0,(FantaCulo!AM5/100), 0)</f>
        <v>1.0002000000000002</v>
      </c>
    </row>
    <row r="6" spans="1:41" s="75" customFormat="1" x14ac:dyDescent="0.3">
      <c r="A6" s="77">
        <v>4</v>
      </c>
      <c r="B6" s="72">
        <v>66.66</v>
      </c>
      <c r="C6" s="72">
        <v>22.22</v>
      </c>
      <c r="D6" s="72">
        <v>11.12</v>
      </c>
      <c r="E6" s="73">
        <f>Punteggio!C6 - (3*FantaCulo!B6/100) + IF(Punteggio!C6=1,(FantaCulo!D6/100)-1, 0) - IF(Punteggio!C6=0,(FantaCulo!C6/100), 0)</f>
        <v>-1.8885999999999998</v>
      </c>
      <c r="F6" s="72">
        <v>100</v>
      </c>
      <c r="G6" s="72">
        <v>0</v>
      </c>
      <c r="H6" s="72">
        <v>0</v>
      </c>
      <c r="I6" s="73">
        <f>Punteggio!E6 - (3*FantaCulo!F6/100) + IF(Punteggio!E6=1,(FantaCulo!H6/100)-1, 0) - IF(Punteggio!E6=0,(FantaCulo!G6/100), 0)</f>
        <v>0</v>
      </c>
      <c r="J6" s="72">
        <v>66.66</v>
      </c>
      <c r="K6" s="72">
        <v>22.22</v>
      </c>
      <c r="L6" s="72">
        <v>11.12</v>
      </c>
      <c r="M6" s="73">
        <f>Punteggio!G6 - (3*FantaCulo!J6/100) + IF(Punteggio!G6=1,(FantaCulo!L6/100)-1, 0) - IF(Punteggio!G6=0,(FantaCulo!K6/100), 0)</f>
        <v>1.0002000000000002</v>
      </c>
      <c r="N6" s="72">
        <v>44.44</v>
      </c>
      <c r="O6" s="72">
        <v>0</v>
      </c>
      <c r="P6" s="72">
        <v>55.56</v>
      </c>
      <c r="Q6" s="73">
        <f>Punteggio!I6 - (3*FantaCulo!N6/100) + IF(Punteggio!I6=1,(FantaCulo!P6/100)-1, 0) - IF(Punteggio!I6=0,(FantaCulo!O6/100), 0)</f>
        <v>1.6668000000000001</v>
      </c>
      <c r="R6" s="72">
        <v>66.66</v>
      </c>
      <c r="S6" s="72">
        <v>22.22</v>
      </c>
      <c r="T6" s="72">
        <v>11.12</v>
      </c>
      <c r="U6" s="73">
        <f>Punteggio!K6 - (3*FantaCulo!R6/100) + IF(Punteggio!K6=1,(FantaCulo!T6/100)-1, 0) - IF(Punteggio!K6=0,(FantaCulo!S6/100), 0)</f>
        <v>-1.8885999999999998</v>
      </c>
      <c r="V6" s="72">
        <v>55.55</v>
      </c>
      <c r="W6" s="72">
        <v>0</v>
      </c>
      <c r="X6" s="72">
        <v>44.45</v>
      </c>
      <c r="Y6" s="73">
        <f>Punteggio!M6 - (3*FantaCulo!V6/100) + IF(Punteggio!M6=1,(FantaCulo!X6/100)-1, 0) - IF(Punteggio!M6=0,(FantaCulo!W6/100), 0)</f>
        <v>-1.6664999999999999</v>
      </c>
      <c r="Z6" s="72">
        <v>0</v>
      </c>
      <c r="AA6" s="72">
        <v>33.33</v>
      </c>
      <c r="AB6" s="72">
        <v>66.67</v>
      </c>
      <c r="AC6" s="73">
        <f>Punteggio!O6 - (3*FantaCulo!Z6/100) + IF(Punteggio!O6=1,(FantaCulo!AB6/100)-1, 0) - IF(Punteggio!O6=0,(FantaCulo!AA6/100), 0)</f>
        <v>-0.33329999999999999</v>
      </c>
      <c r="AD6" s="72">
        <v>0</v>
      </c>
      <c r="AE6" s="72">
        <v>33.33</v>
      </c>
      <c r="AF6" s="72">
        <v>66.67</v>
      </c>
      <c r="AG6" s="73">
        <f>Punteggio!Q6 - (3*FantaCulo!AD6/100) + IF(Punteggio!Q6=1,(FantaCulo!AF6/100)-1, 0) - IF(Punteggio!Q6=0,(FantaCulo!AE6/100), 0)</f>
        <v>-0.33329999999999999</v>
      </c>
      <c r="AH6" s="72">
        <v>0</v>
      </c>
      <c r="AI6" s="72">
        <v>33.33</v>
      </c>
      <c r="AJ6" s="72">
        <v>66.67</v>
      </c>
      <c r="AK6" s="73">
        <f>Punteggio!S6 - (3*FantaCulo!AH6/100) + IF(Punteggio!S6=1,(FantaCulo!AJ6/100)-1, 0) - IF(Punteggio!S6=0,(FantaCulo!AI6/100), 0)</f>
        <v>0.66670000000000007</v>
      </c>
      <c r="AL6" s="72">
        <v>0</v>
      </c>
      <c r="AM6" s="72">
        <v>33.33</v>
      </c>
      <c r="AN6" s="72">
        <v>66.67</v>
      </c>
      <c r="AO6" s="73">
        <f>Punteggio!U6 - (3*FantaCulo!AL6/100) + IF(Punteggio!U6=1,(FantaCulo!AN6/100)-1, 0) - IF(Punteggio!U6=0,(FantaCulo!AM6/100), 0)</f>
        <v>0.66670000000000007</v>
      </c>
    </row>
    <row r="7" spans="1:41" x14ac:dyDescent="0.3">
      <c r="A7" s="76">
        <v>5</v>
      </c>
      <c r="B7" s="71">
        <v>55.55</v>
      </c>
      <c r="C7" s="71">
        <v>22.22</v>
      </c>
      <c r="D7" s="71">
        <v>22.23</v>
      </c>
      <c r="E7" s="43">
        <f>Punteggio!C7 - (3*FantaCulo!B7/100) + IF(Punteggio!C7=1,(FantaCulo!D7/100)-1, 0) - IF(Punteggio!C7=0,(FantaCulo!C7/100), 0)</f>
        <v>1.3335000000000001</v>
      </c>
      <c r="F7" s="71">
        <v>33.33</v>
      </c>
      <c r="G7" s="71">
        <v>11.11</v>
      </c>
      <c r="H7" s="71">
        <v>55.56</v>
      </c>
      <c r="I7" s="88">
        <f>Punteggio!E7 - (3*FantaCulo!F7/100) + IF(Punteggio!E7=1,(FantaCulo!H7/100)-1, 0) - IF(Punteggio!E7=0,(FantaCulo!G7/100), 0)</f>
        <v>-1.111</v>
      </c>
      <c r="J7" s="71">
        <v>100</v>
      </c>
      <c r="K7" s="71">
        <v>0</v>
      </c>
      <c r="L7" s="71">
        <v>0</v>
      </c>
      <c r="M7" s="43">
        <f>Punteggio!G7 - (3*FantaCulo!J7/100) + IF(Punteggio!G7=1,(FantaCulo!L7/100)-1, 0) - IF(Punteggio!G7=0,(FantaCulo!K7/100), 0)</f>
        <v>0</v>
      </c>
      <c r="N7" s="71">
        <v>0</v>
      </c>
      <c r="O7" s="71">
        <v>22.22</v>
      </c>
      <c r="P7" s="71">
        <v>77.78</v>
      </c>
      <c r="Q7" s="43">
        <f>Punteggio!I7 - (3*FantaCulo!N7/100) + IF(Punteggio!I7=1,(FantaCulo!P7/100)-1, 0) - IF(Punteggio!I7=0,(FantaCulo!O7/100), 0)</f>
        <v>-0.22219999999999998</v>
      </c>
      <c r="R7" s="71">
        <v>88.88</v>
      </c>
      <c r="S7" s="71">
        <v>0</v>
      </c>
      <c r="T7" s="71">
        <v>11.12</v>
      </c>
      <c r="U7" s="43">
        <f>Punteggio!K7 - (3*FantaCulo!R7/100) + IF(Punteggio!K7=1,(FantaCulo!T7/100)-1, 0) - IF(Punteggio!K7=0,(FantaCulo!S7/100), 0)</f>
        <v>0.33360000000000012</v>
      </c>
      <c r="V7" s="71">
        <v>0</v>
      </c>
      <c r="W7" s="71">
        <v>22.22</v>
      </c>
      <c r="X7" s="71">
        <v>77.78</v>
      </c>
      <c r="Y7" s="88">
        <f>Punteggio!M7 - (3*FantaCulo!V7/100) + IF(Punteggio!M7=1,(FantaCulo!X7/100)-1, 0) - IF(Punteggio!M7=0,(FantaCulo!W7/100), 0)</f>
        <v>-0.22219999999999998</v>
      </c>
      <c r="Z7" s="71">
        <v>55.55</v>
      </c>
      <c r="AA7" s="71">
        <v>22.22</v>
      </c>
      <c r="AB7" s="71">
        <v>22.23</v>
      </c>
      <c r="AC7" s="43">
        <f>Punteggio!O7 - (3*FantaCulo!Z7/100) + IF(Punteggio!O7=1,(FantaCulo!AB7/100)-1, 0) - IF(Punteggio!O7=0,(FantaCulo!AA7/100), 0)</f>
        <v>1.3335000000000001</v>
      </c>
      <c r="AD7" s="71">
        <v>0</v>
      </c>
      <c r="AE7" s="71">
        <v>22.22</v>
      </c>
      <c r="AF7" s="71">
        <v>77.78</v>
      </c>
      <c r="AG7" s="43">
        <f>Punteggio!Q7 - (3*FantaCulo!AD7/100) + IF(Punteggio!Q7=1,(FantaCulo!AF7/100)-1, 0) - IF(Punteggio!Q7=0,(FantaCulo!AE7/100), 0)</f>
        <v>-0.22219999999999998</v>
      </c>
      <c r="AH7" s="71">
        <v>33.33</v>
      </c>
      <c r="AI7" s="71">
        <v>11.11</v>
      </c>
      <c r="AJ7" s="71">
        <v>55.56</v>
      </c>
      <c r="AK7" s="43">
        <f>Punteggio!S7 - (3*FantaCulo!AH7/100) + IF(Punteggio!S7=1,(FantaCulo!AJ7/100)-1, 0) - IF(Punteggio!S7=0,(FantaCulo!AI7/100), 0)</f>
        <v>2.0001000000000002</v>
      </c>
      <c r="AL7" s="71">
        <v>55.55</v>
      </c>
      <c r="AM7" s="71">
        <v>22.22</v>
      </c>
      <c r="AN7" s="71">
        <v>22.23</v>
      </c>
      <c r="AO7" s="43">
        <f>Punteggio!U7 - (3*FantaCulo!AL7/100) + IF(Punteggio!U7=1,(FantaCulo!AN7/100)-1, 0) - IF(Punteggio!U7=0,(FantaCulo!AM7/100), 0)</f>
        <v>-1.8886999999999998</v>
      </c>
    </row>
    <row r="8" spans="1:41" s="75" customFormat="1" x14ac:dyDescent="0.3">
      <c r="A8" s="77">
        <v>6</v>
      </c>
      <c r="B8" s="72">
        <v>0</v>
      </c>
      <c r="C8" s="72">
        <v>11.11</v>
      </c>
      <c r="D8" s="72">
        <v>88.89</v>
      </c>
      <c r="E8" s="73">
        <f>Punteggio!C8 - (3*FantaCulo!B8/100) + IF(Punteggio!C8=1,(FantaCulo!D8/100)-1, 0) - IF(Punteggio!C8=0,(FantaCulo!C8/100), 0)</f>
        <v>-0.11109999999999999</v>
      </c>
      <c r="F8" s="72">
        <v>100</v>
      </c>
      <c r="G8" s="72">
        <v>0</v>
      </c>
      <c r="H8" s="72">
        <v>0</v>
      </c>
      <c r="I8" s="73">
        <f>Punteggio!E8 - (3*FantaCulo!F8/100) + IF(Punteggio!E8=1,(FantaCulo!H8/100)-1, 0) - IF(Punteggio!E8=0,(FantaCulo!G8/100), 0)</f>
        <v>0</v>
      </c>
      <c r="J8" s="72">
        <v>88.88</v>
      </c>
      <c r="K8" s="72">
        <v>0</v>
      </c>
      <c r="L8" s="72">
        <v>11.12</v>
      </c>
      <c r="M8" s="73">
        <f>Punteggio!G8 - (3*FantaCulo!J8/100) + IF(Punteggio!G8=1,(FantaCulo!L8/100)-1, 0) - IF(Punteggio!G8=0,(FantaCulo!K8/100), 0)</f>
        <v>-2.6663999999999999</v>
      </c>
      <c r="N8" s="72">
        <v>22.22</v>
      </c>
      <c r="O8" s="72">
        <v>11.11</v>
      </c>
      <c r="P8" s="72">
        <v>66.67</v>
      </c>
      <c r="Q8" s="73">
        <f>Punteggio!I8 - (3*FantaCulo!N8/100) + IF(Punteggio!I8=1,(FantaCulo!P8/100)-1, 0) - IF(Punteggio!I8=0,(FantaCulo!O8/100), 0)</f>
        <v>-0.77769999999999995</v>
      </c>
      <c r="R8" s="72">
        <v>22.22</v>
      </c>
      <c r="S8" s="72">
        <v>11.11</v>
      </c>
      <c r="T8" s="72">
        <v>66.67</v>
      </c>
      <c r="U8" s="73">
        <f>Punteggio!K8 - (3*FantaCulo!R8/100) + IF(Punteggio!K8=1,(FantaCulo!T8/100)-1, 0) - IF(Punteggio!K8=0,(FantaCulo!S8/100), 0)</f>
        <v>-0.77769999999999995</v>
      </c>
      <c r="V8" s="72">
        <v>44.44</v>
      </c>
      <c r="W8" s="72">
        <v>33.33</v>
      </c>
      <c r="X8" s="72">
        <v>22.23</v>
      </c>
      <c r="Y8" s="73">
        <f>Punteggio!M8 - (3*FantaCulo!V8/100) + IF(Punteggio!M8=1,(FantaCulo!X8/100)-1, 0) - IF(Punteggio!M8=0,(FantaCulo!W8/100), 0)</f>
        <v>1.6668000000000001</v>
      </c>
      <c r="Z8" s="72">
        <v>44.44</v>
      </c>
      <c r="AA8" s="72">
        <v>33.33</v>
      </c>
      <c r="AB8" s="72">
        <v>22.23</v>
      </c>
      <c r="AC8" s="73">
        <f>Punteggio!O8 - (3*FantaCulo!Z8/100) + IF(Punteggio!O8=1,(FantaCulo!AB8/100)-1, 0) - IF(Punteggio!O8=0,(FantaCulo!AA8/100), 0)</f>
        <v>1.6668000000000001</v>
      </c>
      <c r="AD8" s="72">
        <v>44.44</v>
      </c>
      <c r="AE8" s="72">
        <v>33.33</v>
      </c>
      <c r="AF8" s="72">
        <v>22.23</v>
      </c>
      <c r="AG8" s="73">
        <f>Punteggio!Q8 - (3*FantaCulo!AD8/100) + IF(Punteggio!Q8=1,(FantaCulo!AF8/100)-1, 0) - IF(Punteggio!Q8=0,(FantaCulo!AE8/100), 0)</f>
        <v>1.6668000000000001</v>
      </c>
      <c r="AH8" s="72">
        <v>0</v>
      </c>
      <c r="AI8" s="72">
        <v>11.11</v>
      </c>
      <c r="AJ8" s="72">
        <v>88.89</v>
      </c>
      <c r="AK8" s="73">
        <f>Punteggio!S8 - (3*FantaCulo!AH8/100) + IF(Punteggio!S8=1,(FantaCulo!AJ8/100)-1, 0) - IF(Punteggio!S8=0,(FantaCulo!AI8/100), 0)</f>
        <v>-0.11109999999999999</v>
      </c>
      <c r="AL8" s="72">
        <v>44.44</v>
      </c>
      <c r="AM8" s="72">
        <v>33.33</v>
      </c>
      <c r="AN8" s="72">
        <v>22.23</v>
      </c>
      <c r="AO8" s="73">
        <f>Punteggio!U8 - (3*FantaCulo!AL8/100) + IF(Punteggio!U8=1,(FantaCulo!AN8/100)-1, 0) - IF(Punteggio!U8=0,(FantaCulo!AM8/100), 0)</f>
        <v>1.6668000000000001</v>
      </c>
    </row>
    <row r="9" spans="1:41" x14ac:dyDescent="0.3">
      <c r="A9" s="76">
        <v>7</v>
      </c>
      <c r="B9" s="71">
        <v>0</v>
      </c>
      <c r="C9" s="71">
        <v>11.11</v>
      </c>
      <c r="D9" s="71">
        <v>88.89</v>
      </c>
      <c r="E9" s="88">
        <f>Punteggio!C9 - (3*FantaCulo!B9/100) + IF(Punteggio!C9=1,(FantaCulo!D9/100)-1, 0) - IF(Punteggio!C9=0,(FantaCulo!C9/100), 0)</f>
        <v>-0.11109999999999999</v>
      </c>
      <c r="F9" s="71">
        <v>77.77</v>
      </c>
      <c r="G9" s="71">
        <v>22.23</v>
      </c>
      <c r="H9" s="71">
        <v>0</v>
      </c>
      <c r="I9" s="88">
        <f>Punteggio!E9 - (3*FantaCulo!F9/100) + IF(Punteggio!E9=1,(FantaCulo!H9/100)-1, 0) - IF(Punteggio!E9=0,(FantaCulo!G9/100), 0)</f>
        <v>0.66690000000000005</v>
      </c>
      <c r="J9" s="71">
        <v>22.22</v>
      </c>
      <c r="K9" s="71">
        <v>44.44</v>
      </c>
      <c r="L9" s="71">
        <v>33.340000000000003</v>
      </c>
      <c r="M9" s="88">
        <f>Punteggio!G9 - (3*FantaCulo!J9/100) + IF(Punteggio!G9=1,(FantaCulo!L9/100)-1, 0) - IF(Punteggio!G9=0,(FantaCulo!K9/100), 0)</f>
        <v>2.3334000000000001</v>
      </c>
      <c r="N9" s="71">
        <v>22.22</v>
      </c>
      <c r="O9" s="71">
        <v>44.44</v>
      </c>
      <c r="P9" s="71">
        <v>33.340000000000003</v>
      </c>
      <c r="Q9" s="88">
        <f>Punteggio!I9 - (3*FantaCulo!N9/100) + IF(Punteggio!I9=1,(FantaCulo!P9/100)-1, 0) - IF(Punteggio!I9=0,(FantaCulo!O9/100), 0)</f>
        <v>-1.111</v>
      </c>
      <c r="R9" s="71">
        <v>22.22</v>
      </c>
      <c r="S9" s="71">
        <v>44.44</v>
      </c>
      <c r="T9" s="71">
        <v>33.340000000000003</v>
      </c>
      <c r="U9" s="88">
        <f>Punteggio!K9 - (3*FantaCulo!R9/100) + IF(Punteggio!K9=1,(FantaCulo!T9/100)-1, 0) - IF(Punteggio!K9=0,(FantaCulo!S9/100), 0)</f>
        <v>-0.33319999999999994</v>
      </c>
      <c r="V9" s="71">
        <v>22.22</v>
      </c>
      <c r="W9" s="71">
        <v>44.44</v>
      </c>
      <c r="X9" s="71">
        <v>33.340000000000003</v>
      </c>
      <c r="Y9" s="88">
        <f>Punteggio!M9 - (3*FantaCulo!V9/100) + IF(Punteggio!M9=1,(FantaCulo!X9/100)-1, 0) - IF(Punteggio!M9=0,(FantaCulo!W9/100), 0)</f>
        <v>-1.111</v>
      </c>
      <c r="Z9" s="71">
        <v>22.22</v>
      </c>
      <c r="AA9" s="71">
        <v>44.44</v>
      </c>
      <c r="AB9" s="71">
        <v>33.340000000000003</v>
      </c>
      <c r="AC9" s="88">
        <f>Punteggio!O9 - (3*FantaCulo!Z9/100) + IF(Punteggio!O9=1,(FantaCulo!AB9/100)-1, 0) - IF(Punteggio!O9=0,(FantaCulo!AA9/100), 0)</f>
        <v>-0.33319999999999994</v>
      </c>
      <c r="AD9" s="71">
        <v>0</v>
      </c>
      <c r="AE9" s="71">
        <v>11.11</v>
      </c>
      <c r="AF9" s="71">
        <v>88.89</v>
      </c>
      <c r="AG9" s="88">
        <f>Punteggio!Q9 - (3*FantaCulo!AD9/100) + IF(Punteggio!Q9=1,(FantaCulo!AF9/100)-1, 0) - IF(Punteggio!Q9=0,(FantaCulo!AE9/100), 0)</f>
        <v>-0.11109999999999999</v>
      </c>
      <c r="AH9" s="71">
        <v>77.77</v>
      </c>
      <c r="AI9" s="71">
        <v>22.23</v>
      </c>
      <c r="AJ9" s="71">
        <v>0</v>
      </c>
      <c r="AK9" s="88">
        <f>Punteggio!S9 - (3*FantaCulo!AH9/100) + IF(Punteggio!S9=1,(FantaCulo!AJ9/100)-1, 0) - IF(Punteggio!S9=0,(FantaCulo!AI9/100), 0)</f>
        <v>0.66690000000000005</v>
      </c>
      <c r="AL9" s="71">
        <v>77.77</v>
      </c>
      <c r="AM9" s="71">
        <v>22.23</v>
      </c>
      <c r="AN9" s="71">
        <v>0</v>
      </c>
      <c r="AO9" s="88">
        <f>Punteggio!U9 - (3*FantaCulo!AL9/100) + IF(Punteggio!U9=1,(FantaCulo!AN9/100)-1, 0) - IF(Punteggio!U9=0,(FantaCulo!AM9/100), 0)</f>
        <v>0.66690000000000005</v>
      </c>
    </row>
    <row r="10" spans="1:41" s="75" customFormat="1" x14ac:dyDescent="0.3">
      <c r="A10" s="77">
        <v>8</v>
      </c>
      <c r="B10" s="72">
        <v>0</v>
      </c>
      <c r="C10" s="72">
        <v>33.33</v>
      </c>
      <c r="D10" s="72">
        <v>66.67</v>
      </c>
      <c r="E10" s="73">
        <f>Punteggio!C10 - (3*FantaCulo!B10/100) + IF(Punteggio!C10=1,(FantaCulo!D10/100)-1, 0) - IF(Punteggio!C10=0,(FantaCulo!C10/100), 0)</f>
        <v>0.66670000000000007</v>
      </c>
      <c r="F10" s="72">
        <v>100</v>
      </c>
      <c r="G10" s="72">
        <v>0</v>
      </c>
      <c r="H10" s="72">
        <v>0</v>
      </c>
      <c r="I10" s="73">
        <f>Punteggio!E10 - (3*FantaCulo!F10/100) + IF(Punteggio!E10=1,(FantaCulo!H10/100)-1, 0) - IF(Punteggio!E10=0,(FantaCulo!G10/100), 0)</f>
        <v>0</v>
      </c>
      <c r="J10" s="72">
        <v>44.44</v>
      </c>
      <c r="K10" s="72">
        <v>0</v>
      </c>
      <c r="L10" s="72">
        <v>55.56</v>
      </c>
      <c r="M10" s="73">
        <f>Punteggio!G10 - (3*FantaCulo!J10/100) + IF(Punteggio!G10=1,(FantaCulo!L10/100)-1, 0) - IF(Punteggio!G10=0,(FantaCulo!K10/100), 0)</f>
        <v>-1.3331999999999999</v>
      </c>
      <c r="N10" s="72">
        <v>77.77</v>
      </c>
      <c r="O10" s="72">
        <v>11.11</v>
      </c>
      <c r="P10" s="72">
        <v>11.12</v>
      </c>
      <c r="Q10" s="73">
        <f>Punteggio!I10 - (3*FantaCulo!N10/100) + IF(Punteggio!I10=1,(FantaCulo!P10/100)-1, 0) - IF(Punteggio!I10=0,(FantaCulo!O10/100), 0)</f>
        <v>0.66690000000000005</v>
      </c>
      <c r="R10" s="72">
        <v>0</v>
      </c>
      <c r="S10" s="72">
        <v>33.33</v>
      </c>
      <c r="T10" s="72">
        <v>66.67</v>
      </c>
      <c r="U10" s="73">
        <f>Punteggio!K10 - (3*FantaCulo!R10/100) + IF(Punteggio!K10=1,(FantaCulo!T10/100)-1, 0) - IF(Punteggio!K10=0,(FantaCulo!S10/100), 0)</f>
        <v>0.66670000000000007</v>
      </c>
      <c r="V10" s="72">
        <v>0</v>
      </c>
      <c r="W10" s="72">
        <v>33.33</v>
      </c>
      <c r="X10" s="72">
        <v>66.67</v>
      </c>
      <c r="Y10" s="73">
        <f>Punteggio!M10 - (3*FantaCulo!V10/100) + IF(Punteggio!M10=1,(FantaCulo!X10/100)-1, 0) - IF(Punteggio!M10=0,(FantaCulo!W10/100), 0)</f>
        <v>0.66670000000000007</v>
      </c>
      <c r="Z10" s="72">
        <v>55.55</v>
      </c>
      <c r="AA10" s="72">
        <v>11.11</v>
      </c>
      <c r="AB10" s="72">
        <v>33.340000000000003</v>
      </c>
      <c r="AC10" s="73">
        <f>Punteggio!O10 - (3*FantaCulo!Z10/100) + IF(Punteggio!O10=1,(FantaCulo!AB10/100)-1, 0) - IF(Punteggio!O10=0,(FantaCulo!AA10/100), 0)</f>
        <v>-1.7775999999999998</v>
      </c>
      <c r="AD10" s="72">
        <v>0</v>
      </c>
      <c r="AE10" s="72">
        <v>33.33</v>
      </c>
      <c r="AF10" s="72">
        <v>66.67</v>
      </c>
      <c r="AG10" s="73">
        <f>Punteggio!Q10 - (3*FantaCulo!AD10/100) + IF(Punteggio!Q10=1,(FantaCulo!AF10/100)-1, 0) - IF(Punteggio!Q10=0,(FantaCulo!AE10/100), 0)</f>
        <v>0.66670000000000007</v>
      </c>
      <c r="AH10" s="72">
        <v>55.55</v>
      </c>
      <c r="AI10" s="72">
        <v>11.11</v>
      </c>
      <c r="AJ10" s="72">
        <v>33.340000000000003</v>
      </c>
      <c r="AK10" s="73">
        <f>Punteggio!S10 - (3*FantaCulo!AH10/100) + IF(Punteggio!S10=1,(FantaCulo!AJ10/100)-1, 0) - IF(Punteggio!S10=0,(FantaCulo!AI10/100), 0)</f>
        <v>-1.7775999999999998</v>
      </c>
      <c r="AL10" s="72">
        <v>77.77</v>
      </c>
      <c r="AM10" s="72">
        <v>11.11</v>
      </c>
      <c r="AN10" s="72">
        <v>11.12</v>
      </c>
      <c r="AO10" s="73">
        <f>Punteggio!U10 - (3*FantaCulo!AL10/100) + IF(Punteggio!U10=1,(FantaCulo!AN10/100)-1, 0) - IF(Punteggio!U10=0,(FantaCulo!AM10/100), 0)</f>
        <v>0.66690000000000005</v>
      </c>
    </row>
    <row r="11" spans="1:41" x14ac:dyDescent="0.3">
      <c r="A11" s="76">
        <v>9</v>
      </c>
      <c r="B11" s="71">
        <v>11.11</v>
      </c>
      <c r="C11" s="71">
        <v>33.33</v>
      </c>
      <c r="D11" s="71">
        <v>55.56</v>
      </c>
      <c r="E11" s="88">
        <f>Punteggio!C11 - (3*FantaCulo!B11/100) + IF(Punteggio!C11=1,(FantaCulo!D11/100)-1, 0) - IF(Punteggio!C11=0,(FantaCulo!C11/100), 0)</f>
        <v>0.22230000000000005</v>
      </c>
      <c r="F11" s="71">
        <v>55.55</v>
      </c>
      <c r="G11" s="71">
        <v>22.22</v>
      </c>
      <c r="H11" s="71">
        <v>22.23</v>
      </c>
      <c r="I11" s="88">
        <f>Punteggio!E11 - (3*FantaCulo!F11/100) + IF(Punteggio!E11=1,(FantaCulo!H11/100)-1, 0) - IF(Punteggio!E11=0,(FantaCulo!G11/100), 0)</f>
        <v>1.3335000000000001</v>
      </c>
      <c r="J11" s="71">
        <v>11.11</v>
      </c>
      <c r="K11" s="71">
        <v>33.33</v>
      </c>
      <c r="L11" s="71">
        <v>55.56</v>
      </c>
      <c r="M11" s="88">
        <f>Punteggio!G11 - (3*FantaCulo!J11/100) + IF(Punteggio!G11=1,(FantaCulo!L11/100)-1, 0) - IF(Punteggio!G11=0,(FantaCulo!K11/100), 0)</f>
        <v>-0.66659999999999997</v>
      </c>
      <c r="N11" s="71">
        <v>11.11</v>
      </c>
      <c r="O11" s="71">
        <v>33.33</v>
      </c>
      <c r="P11" s="71">
        <v>55.56</v>
      </c>
      <c r="Q11" s="88">
        <f>Punteggio!I11 - (3*FantaCulo!N11/100) + IF(Punteggio!I11=1,(FantaCulo!P11/100)-1, 0) - IF(Punteggio!I11=0,(FantaCulo!O11/100), 0)</f>
        <v>0.22230000000000005</v>
      </c>
      <c r="R11" s="71">
        <v>11.11</v>
      </c>
      <c r="S11" s="71">
        <v>33.33</v>
      </c>
      <c r="T11" s="71">
        <v>55.56</v>
      </c>
      <c r="U11" s="88">
        <f>Punteggio!K11 - (3*FantaCulo!R11/100) + IF(Punteggio!K11=1,(FantaCulo!T11/100)-1, 0) - IF(Punteggio!K11=0,(FantaCulo!S11/100), 0)</f>
        <v>-0.66659999999999997</v>
      </c>
      <c r="V11" s="71">
        <v>0</v>
      </c>
      <c r="W11" s="71">
        <v>0</v>
      </c>
      <c r="X11" s="71">
        <v>100</v>
      </c>
      <c r="Y11" s="88">
        <f>Punteggio!M11 - (3*FantaCulo!V11/100) + IF(Punteggio!M11=1,(FantaCulo!X11/100)-1, 0) - IF(Punteggio!M11=0,(FantaCulo!W11/100), 0)</f>
        <v>0</v>
      </c>
      <c r="Z11" s="71">
        <v>55.55</v>
      </c>
      <c r="AA11" s="71">
        <v>22.22</v>
      </c>
      <c r="AB11" s="71">
        <v>22.23</v>
      </c>
      <c r="AC11" s="88">
        <f>Punteggio!O11 - (3*FantaCulo!Z11/100) + IF(Punteggio!O11=1,(FantaCulo!AB11/100)-1, 0) - IF(Punteggio!O11=0,(FantaCulo!AA11/100), 0)</f>
        <v>-1.4441999999999999</v>
      </c>
      <c r="AD11" s="71">
        <v>55.55</v>
      </c>
      <c r="AE11" s="71">
        <v>22.22</v>
      </c>
      <c r="AF11" s="71">
        <v>22.23</v>
      </c>
      <c r="AG11" s="88">
        <f>Punteggio!Q11 - (3*FantaCulo!AD11/100) + IF(Punteggio!Q11=1,(FantaCulo!AF11/100)-1, 0) - IF(Punteggio!Q11=0,(FantaCulo!AE11/100), 0)</f>
        <v>-1.4441999999999999</v>
      </c>
      <c r="AH11" s="71">
        <v>100</v>
      </c>
      <c r="AI11" s="71">
        <v>0</v>
      </c>
      <c r="AJ11" s="71">
        <v>0</v>
      </c>
      <c r="AK11" s="88">
        <f>Punteggio!S11 - (3*FantaCulo!AH11/100) + IF(Punteggio!S11=1,(FantaCulo!AJ11/100)-1, 0) - IF(Punteggio!S11=0,(FantaCulo!AI11/100), 0)</f>
        <v>0</v>
      </c>
      <c r="AL11" s="71">
        <v>88.88</v>
      </c>
      <c r="AM11" s="71">
        <v>0</v>
      </c>
      <c r="AN11" s="71">
        <v>11.12</v>
      </c>
      <c r="AO11" s="88">
        <f>Punteggio!U11 - (3*FantaCulo!AL11/100) + IF(Punteggio!U11=1,(FantaCulo!AN11/100)-1, 0) - IF(Punteggio!U11=0,(FantaCulo!AM11/100), 0)</f>
        <v>0.33360000000000012</v>
      </c>
    </row>
    <row r="12" spans="1:41" s="75" customFormat="1" x14ac:dyDescent="0.3">
      <c r="A12" s="77">
        <v>10</v>
      </c>
      <c r="B12" s="72">
        <v>77.77</v>
      </c>
      <c r="C12" s="72">
        <v>22.23</v>
      </c>
      <c r="D12" s="72">
        <v>0</v>
      </c>
      <c r="E12" s="73">
        <f>Punteggio!C12 - (3*FantaCulo!B12/100) + IF(Punteggio!C12=1,(FantaCulo!D12/100)-1, 0) - IF(Punteggio!C12=0,(FantaCulo!C12/100), 0)</f>
        <v>0.66690000000000005</v>
      </c>
      <c r="F12" s="72">
        <v>22.22</v>
      </c>
      <c r="G12" s="72">
        <v>11.11</v>
      </c>
      <c r="H12" s="72">
        <v>66.67</v>
      </c>
      <c r="I12" s="73">
        <f>Punteggio!E12 - (3*FantaCulo!F12/100) + IF(Punteggio!E12=1,(FantaCulo!H12/100)-1, 0) - IF(Punteggio!E12=0,(FantaCulo!G12/100), 0)</f>
        <v>-0.77769999999999995</v>
      </c>
      <c r="J12" s="72">
        <v>77.77</v>
      </c>
      <c r="K12" s="72">
        <v>22.23</v>
      </c>
      <c r="L12" s="72">
        <v>0</v>
      </c>
      <c r="M12" s="73">
        <f>Punteggio!G12 - (3*FantaCulo!J12/100) + IF(Punteggio!G12=1,(FantaCulo!L12/100)-1, 0) - IF(Punteggio!G12=0,(FantaCulo!K12/100), 0)</f>
        <v>0.66690000000000005</v>
      </c>
      <c r="N12" s="72">
        <v>0</v>
      </c>
      <c r="O12" s="72">
        <v>11.11</v>
      </c>
      <c r="P12" s="72">
        <v>88.89</v>
      </c>
      <c r="Q12" s="73">
        <f>Punteggio!I12 - (3*FantaCulo!N12/100) + IF(Punteggio!I12=1,(FantaCulo!P12/100)-1, 0) - IF(Punteggio!I12=0,(FantaCulo!O12/100), 0)</f>
        <v>0.88890000000000002</v>
      </c>
      <c r="R12" s="72">
        <v>44.44</v>
      </c>
      <c r="S12" s="72">
        <v>22.22</v>
      </c>
      <c r="T12" s="72">
        <v>33.340000000000003</v>
      </c>
      <c r="U12" s="73">
        <f>Punteggio!K12 - (3*FantaCulo!R12/100) + IF(Punteggio!K12=1,(FantaCulo!T12/100)-1, 0) - IF(Punteggio!K12=0,(FantaCulo!S12/100), 0)</f>
        <v>-1.5553999999999999</v>
      </c>
      <c r="V12" s="72">
        <v>77.77</v>
      </c>
      <c r="W12" s="72">
        <v>22.23</v>
      </c>
      <c r="X12" s="72">
        <v>0</v>
      </c>
      <c r="Y12" s="73">
        <f>Punteggio!M12 - (3*FantaCulo!V12/100) + IF(Punteggio!M12=1,(FantaCulo!X12/100)-1, 0) - IF(Punteggio!M12=0,(FantaCulo!W12/100), 0)</f>
        <v>0.66690000000000005</v>
      </c>
      <c r="Z12" s="72">
        <v>44.44</v>
      </c>
      <c r="AA12" s="72">
        <v>22.22</v>
      </c>
      <c r="AB12" s="72">
        <v>33.340000000000003</v>
      </c>
      <c r="AC12" s="73">
        <f>Punteggio!O12 - (3*FantaCulo!Z12/100) + IF(Punteggio!O12=1,(FantaCulo!AB12/100)-1, 0) - IF(Punteggio!O12=0,(FantaCulo!AA12/100), 0)</f>
        <v>-1.5553999999999999</v>
      </c>
      <c r="AD12" s="72">
        <v>22.22</v>
      </c>
      <c r="AE12" s="72">
        <v>11.11</v>
      </c>
      <c r="AF12" s="72">
        <v>66.67</v>
      </c>
      <c r="AG12" s="73">
        <f>Punteggio!Q12 - (3*FantaCulo!AD12/100) + IF(Punteggio!Q12=1,(FantaCulo!AF12/100)-1, 0) - IF(Punteggio!Q12=0,(FantaCulo!AE12/100), 0)</f>
        <v>-0.77769999999999995</v>
      </c>
      <c r="AH12" s="72">
        <v>0</v>
      </c>
      <c r="AI12" s="72">
        <v>11.11</v>
      </c>
      <c r="AJ12" s="72">
        <v>88.89</v>
      </c>
      <c r="AK12" s="73">
        <f>Punteggio!S12 - (3*FantaCulo!AH12/100) + IF(Punteggio!S12=1,(FantaCulo!AJ12/100)-1, 0) - IF(Punteggio!S12=0,(FantaCulo!AI12/100), 0)</f>
        <v>0.88890000000000002</v>
      </c>
      <c r="AL12" s="72">
        <v>44.44</v>
      </c>
      <c r="AM12" s="72">
        <v>22.22</v>
      </c>
      <c r="AN12" s="72">
        <v>33.340000000000003</v>
      </c>
      <c r="AO12" s="73">
        <f>Punteggio!U12 - (3*FantaCulo!AL12/100) + IF(Punteggio!U12=1,(FantaCulo!AN12/100)-1, 0) - IF(Punteggio!U12=0,(FantaCulo!AM12/100), 0)</f>
        <v>1.6668000000000001</v>
      </c>
    </row>
    <row r="13" spans="1:41" x14ac:dyDescent="0.3">
      <c r="A13" s="76">
        <v>11</v>
      </c>
      <c r="B13" s="71">
        <v>33.33</v>
      </c>
      <c r="C13" s="71">
        <v>33.33</v>
      </c>
      <c r="D13" s="71">
        <v>33.340000000000003</v>
      </c>
      <c r="E13" s="88">
        <f>Punteggio!C13 - (3*FantaCulo!B13/100) + IF(Punteggio!C13=1,(FantaCulo!D13/100)-1, 0) - IF(Punteggio!C13=0,(FantaCulo!C13/100), 0)</f>
        <v>-0.66649999999999987</v>
      </c>
      <c r="F13" s="71">
        <v>33.33</v>
      </c>
      <c r="G13" s="71">
        <v>33.33</v>
      </c>
      <c r="H13" s="71">
        <v>33.340000000000003</v>
      </c>
      <c r="I13" s="88">
        <f>Punteggio!E13 - (3*FantaCulo!F13/100) + IF(Punteggio!E13=1,(FantaCulo!H13/100)-1, 0) - IF(Punteggio!E13=0,(FantaCulo!G13/100), 0)</f>
        <v>-0.66649999999999987</v>
      </c>
      <c r="J13" s="71">
        <v>100</v>
      </c>
      <c r="K13" s="71">
        <v>0</v>
      </c>
      <c r="L13" s="71">
        <v>0</v>
      </c>
      <c r="M13" s="88">
        <f>Punteggio!G13 - (3*FantaCulo!J13/100) + IF(Punteggio!G13=1,(FantaCulo!L13/100)-1, 0) - IF(Punteggio!G13=0,(FantaCulo!K13/100), 0)</f>
        <v>0</v>
      </c>
      <c r="N13" s="71">
        <v>0</v>
      </c>
      <c r="O13" s="71">
        <v>22.22</v>
      </c>
      <c r="P13" s="71">
        <v>77.78</v>
      </c>
      <c r="Q13" s="88">
        <f>Punteggio!I13 - (3*FantaCulo!N13/100) + IF(Punteggio!I13=1,(FantaCulo!P13/100)-1, 0) - IF(Punteggio!I13=0,(FantaCulo!O13/100), 0)</f>
        <v>-0.22219999999999998</v>
      </c>
      <c r="R13" s="71">
        <v>77.77</v>
      </c>
      <c r="S13" s="71">
        <v>11.11</v>
      </c>
      <c r="T13" s="71">
        <v>11.12</v>
      </c>
      <c r="U13" s="88">
        <f>Punteggio!K13 - (3*FantaCulo!R13/100) + IF(Punteggio!K13=1,(FantaCulo!T13/100)-1, 0) - IF(Punteggio!K13=0,(FantaCulo!S13/100), 0)</f>
        <v>0.66690000000000005</v>
      </c>
      <c r="V13" s="71">
        <v>0</v>
      </c>
      <c r="W13" s="71">
        <v>22.22</v>
      </c>
      <c r="X13" s="71">
        <v>77.78</v>
      </c>
      <c r="Y13" s="88">
        <f>Punteggio!M13 - (3*FantaCulo!V13/100) + IF(Punteggio!M13=1,(FantaCulo!X13/100)-1, 0) - IF(Punteggio!M13=0,(FantaCulo!W13/100), 0)</f>
        <v>-0.22219999999999998</v>
      </c>
      <c r="Z13" s="71">
        <v>77.77</v>
      </c>
      <c r="AA13" s="71">
        <v>11.11</v>
      </c>
      <c r="AB13" s="71">
        <v>11.12</v>
      </c>
      <c r="AC13" s="88">
        <f>Punteggio!O13 - (3*FantaCulo!Z13/100) + IF(Punteggio!O13=1,(FantaCulo!AB13/100)-1, 0) - IF(Punteggio!O13=0,(FantaCulo!AA13/100), 0)</f>
        <v>0.66690000000000005</v>
      </c>
      <c r="AD13" s="71">
        <v>33.33</v>
      </c>
      <c r="AE13" s="71">
        <v>33.33</v>
      </c>
      <c r="AF13" s="71">
        <v>33.340000000000003</v>
      </c>
      <c r="AG13" s="88">
        <f>Punteggio!Q13 - (3*FantaCulo!AD13/100) + IF(Punteggio!Q13=1,(FantaCulo!AF13/100)-1, 0) - IF(Punteggio!Q13=0,(FantaCulo!AE13/100), 0)</f>
        <v>-0.66649999999999987</v>
      </c>
      <c r="AH13" s="71">
        <v>33.33</v>
      </c>
      <c r="AI13" s="71">
        <v>33.33</v>
      </c>
      <c r="AJ13" s="71">
        <v>33.340000000000003</v>
      </c>
      <c r="AK13" s="88">
        <f>Punteggio!S13 - (3*FantaCulo!AH13/100) + IF(Punteggio!S13=1,(FantaCulo!AJ13/100)-1, 0) - IF(Punteggio!S13=0,(FantaCulo!AI13/100), 0)</f>
        <v>-0.66649999999999987</v>
      </c>
      <c r="AL13" s="71">
        <v>0</v>
      </c>
      <c r="AM13" s="71">
        <v>22.22</v>
      </c>
      <c r="AN13" s="71">
        <v>77.78</v>
      </c>
      <c r="AO13" s="88">
        <f>Punteggio!U13 - (3*FantaCulo!AL13/100) + IF(Punteggio!U13=1,(FantaCulo!AN13/100)-1, 0) - IF(Punteggio!U13=0,(FantaCulo!AM13/100), 0)</f>
        <v>-0.22219999999999998</v>
      </c>
    </row>
    <row r="14" spans="1:41" s="75" customFormat="1" x14ac:dyDescent="0.3">
      <c r="A14" s="77">
        <v>12</v>
      </c>
      <c r="B14" s="72">
        <v>33.33</v>
      </c>
      <c r="C14" s="72">
        <v>11.11</v>
      </c>
      <c r="D14" s="72">
        <v>55.56</v>
      </c>
      <c r="E14" s="73">
        <f>Punteggio!C14 - (3*FantaCulo!B14/100) + IF(Punteggio!C14=1,(FantaCulo!D14/100)-1, 0) - IF(Punteggio!C14=0,(FantaCulo!C14/100), 0)</f>
        <v>2.0001000000000002</v>
      </c>
      <c r="F14" s="72">
        <v>55.55</v>
      </c>
      <c r="G14" s="72">
        <v>22.22</v>
      </c>
      <c r="H14" s="72">
        <v>22.23</v>
      </c>
      <c r="I14" s="73">
        <f>Punteggio!E14 - (3*FantaCulo!F14/100) + IF(Punteggio!E14=1,(FantaCulo!H14/100)-1, 0) - IF(Punteggio!E14=0,(FantaCulo!G14/100), 0)</f>
        <v>1.3335000000000001</v>
      </c>
      <c r="J14" s="72">
        <v>88.88</v>
      </c>
      <c r="K14" s="72">
        <v>11.12</v>
      </c>
      <c r="L14" s="72">
        <v>0</v>
      </c>
      <c r="M14" s="73">
        <f>Punteggio!G14 - (3*FantaCulo!J14/100) + IF(Punteggio!G14=1,(FantaCulo!L14/100)-1, 0) - IF(Punteggio!G14=0,(FantaCulo!K14/100), 0)</f>
        <v>0.33360000000000012</v>
      </c>
      <c r="N14" s="72">
        <v>55.55</v>
      </c>
      <c r="O14" s="72">
        <v>22.22</v>
      </c>
      <c r="P14" s="72">
        <v>22.23</v>
      </c>
      <c r="Q14" s="73">
        <f>Punteggio!I14 - (3*FantaCulo!N14/100) + IF(Punteggio!I14=1,(FantaCulo!P14/100)-1, 0) - IF(Punteggio!I14=0,(FantaCulo!O14/100), 0)</f>
        <v>1.3335000000000001</v>
      </c>
      <c r="R14" s="72">
        <v>88.88</v>
      </c>
      <c r="S14" s="72">
        <v>11.12</v>
      </c>
      <c r="T14" s="72">
        <v>0</v>
      </c>
      <c r="U14" s="73">
        <f>Punteggio!K14 - (3*FantaCulo!R14/100) + IF(Punteggio!K14=1,(FantaCulo!T14/100)-1, 0) - IF(Punteggio!K14=0,(FantaCulo!S14/100), 0)</f>
        <v>0.33360000000000012</v>
      </c>
      <c r="V14" s="72">
        <v>0</v>
      </c>
      <c r="W14" s="72">
        <v>22.22</v>
      </c>
      <c r="X14" s="72">
        <v>77.78</v>
      </c>
      <c r="Y14" s="73">
        <f>Punteggio!M14 - (3*FantaCulo!V14/100) + IF(Punteggio!M14=1,(FantaCulo!X14/100)-1, 0) - IF(Punteggio!M14=0,(FantaCulo!W14/100), 0)</f>
        <v>-0.22219999999999998</v>
      </c>
      <c r="Z14" s="72">
        <v>33.33</v>
      </c>
      <c r="AA14" s="72">
        <v>11.11</v>
      </c>
      <c r="AB14" s="72">
        <v>55.56</v>
      </c>
      <c r="AC14" s="73">
        <f>Punteggio!O14 - (3*FantaCulo!Z14/100) + IF(Punteggio!O14=1,(FantaCulo!AB14/100)-1, 0) - IF(Punteggio!O14=0,(FantaCulo!AA14/100), 0)</f>
        <v>-1.111</v>
      </c>
      <c r="AD14" s="72">
        <v>0</v>
      </c>
      <c r="AE14" s="72">
        <v>22.22</v>
      </c>
      <c r="AF14" s="72">
        <v>77.78</v>
      </c>
      <c r="AG14" s="73">
        <f>Punteggio!Q14 - (3*FantaCulo!AD14/100) + IF(Punteggio!Q14=1,(FantaCulo!AF14/100)-1, 0) - IF(Punteggio!Q14=0,(FantaCulo!AE14/100), 0)</f>
        <v>-0.22219999999999998</v>
      </c>
      <c r="AH14" s="72">
        <v>55.55</v>
      </c>
      <c r="AI14" s="72">
        <v>22.22</v>
      </c>
      <c r="AJ14" s="72">
        <v>22.23</v>
      </c>
      <c r="AK14" s="73">
        <f>Punteggio!S14 - (3*FantaCulo!AH14/100) + IF(Punteggio!S14=1,(FantaCulo!AJ14/100)-1, 0) - IF(Punteggio!S14=0,(FantaCulo!AI14/100), 0)</f>
        <v>-1.8886999999999998</v>
      </c>
      <c r="AL14" s="72">
        <v>0</v>
      </c>
      <c r="AM14" s="72">
        <v>22.22</v>
      </c>
      <c r="AN14" s="72">
        <v>77.78</v>
      </c>
      <c r="AO14" s="73">
        <f>Punteggio!U14 - (3*FantaCulo!AL14/100) + IF(Punteggio!U14=1,(FantaCulo!AN14/100)-1, 0) - IF(Punteggio!U14=0,(FantaCulo!AM14/100), 0)</f>
        <v>-0.22219999999999998</v>
      </c>
    </row>
    <row r="15" spans="1:41" x14ac:dyDescent="0.3">
      <c r="A15" s="76">
        <v>13</v>
      </c>
      <c r="B15" s="71"/>
      <c r="C15" s="71"/>
      <c r="D15" s="71"/>
      <c r="E15" s="88">
        <f>Punteggio!C15 - (3*FantaCulo!B15/100) + IF(Punteggio!C15=1,(FantaCulo!D15/100)-1, 0) - IF(Punteggio!C15=0,(FantaCulo!C15/100), 0)</f>
        <v>0</v>
      </c>
      <c r="F15" s="71"/>
      <c r="G15" s="71"/>
      <c r="H15" s="71"/>
      <c r="I15" s="88">
        <f>Punteggio!E15 - (3*FantaCulo!F15/100) + IF(Punteggio!E15=1,(FantaCulo!H15/100)-1, 0) - IF(Punteggio!E15=0,(FantaCulo!G15/100), 0)</f>
        <v>0</v>
      </c>
      <c r="J15" s="71"/>
      <c r="K15" s="71"/>
      <c r="L15" s="71"/>
      <c r="M15" s="88">
        <f>Punteggio!G15 - (3*FantaCulo!J15/100) + IF(Punteggio!G15=1,(FantaCulo!L15/100)-1, 0) - IF(Punteggio!G15=0,(FantaCulo!K15/100), 0)</f>
        <v>0</v>
      </c>
      <c r="N15" s="71"/>
      <c r="O15" s="71"/>
      <c r="P15" s="71"/>
      <c r="Q15" s="88">
        <f>Punteggio!I15 - (3*FantaCulo!N15/100) + IF(Punteggio!I15=1,(FantaCulo!P15/100)-1, 0) - IF(Punteggio!I15=0,(FantaCulo!O15/100), 0)</f>
        <v>0</v>
      </c>
      <c r="R15" s="71"/>
      <c r="S15" s="71"/>
      <c r="T15" s="71"/>
      <c r="U15" s="88">
        <f>Punteggio!K15 - (3*FantaCulo!R15/100) + IF(Punteggio!K15=1,(FantaCulo!T15/100)-1, 0) - IF(Punteggio!K15=0,(FantaCulo!S15/100), 0)</f>
        <v>0</v>
      </c>
      <c r="V15" s="71"/>
      <c r="W15" s="71"/>
      <c r="X15" s="71"/>
      <c r="Y15" s="88">
        <f>Punteggio!M15 - (3*FantaCulo!V15/100) + IF(Punteggio!M15=1,(FantaCulo!X15/100)-1, 0) - IF(Punteggio!M15=0,(FantaCulo!W15/100), 0)</f>
        <v>0</v>
      </c>
      <c r="Z15" s="71"/>
      <c r="AA15" s="71"/>
      <c r="AB15" s="71"/>
      <c r="AC15" s="88">
        <f>Punteggio!O15 - (3*FantaCulo!Z15/100) + IF(Punteggio!O15=1,(FantaCulo!AB15/100)-1, 0) - IF(Punteggio!O15=0,(FantaCulo!AA15/100), 0)</f>
        <v>0</v>
      </c>
      <c r="AD15" s="71"/>
      <c r="AE15" s="71"/>
      <c r="AF15" s="71"/>
      <c r="AG15" s="88">
        <f>Punteggio!Q15 - (3*FantaCulo!AD15/100) + IF(Punteggio!Q15=1,(FantaCulo!AF15/100)-1, 0) - IF(Punteggio!Q15=0,(FantaCulo!AE15/100), 0)</f>
        <v>0</v>
      </c>
      <c r="AH15" s="71"/>
      <c r="AI15" s="71"/>
      <c r="AJ15" s="71"/>
      <c r="AK15" s="88">
        <f>Punteggio!S15 - (3*FantaCulo!AH15/100) + IF(Punteggio!S15=1,(FantaCulo!AJ15/100)-1, 0) - IF(Punteggio!S15=0,(FantaCulo!AI15/100), 0)</f>
        <v>0</v>
      </c>
      <c r="AL15" s="71"/>
      <c r="AM15" s="71"/>
      <c r="AN15" s="71"/>
      <c r="AO15" s="88">
        <f>Punteggio!U15 - (3*FantaCulo!AL15/100) + IF(Punteggio!U15=1,(FantaCulo!AN15/100)-1, 0) - IF(Punteggio!U15=0,(FantaCulo!AM15/100), 0)</f>
        <v>0</v>
      </c>
    </row>
    <row r="16" spans="1:41" s="75" customFormat="1" x14ac:dyDescent="0.3">
      <c r="A16" s="77">
        <v>14</v>
      </c>
      <c r="B16" s="72"/>
      <c r="C16" s="72"/>
      <c r="D16" s="72"/>
      <c r="E16" s="73">
        <f>Punteggio!C16 - (3*FantaCulo!B16/100) + IF(Punteggio!C16=1,(FantaCulo!D16/100)-1, 0) - IF(Punteggio!C16=0,(FantaCulo!C16/100), 0)</f>
        <v>0</v>
      </c>
      <c r="F16" s="72"/>
      <c r="G16" s="72"/>
      <c r="H16" s="72"/>
      <c r="I16" s="73">
        <f>Punteggio!E16 - (3*FantaCulo!F16/100) + IF(Punteggio!E16=1,(FantaCulo!H16/100)-1, 0) - IF(Punteggio!E16=0,(FantaCulo!G16/100), 0)</f>
        <v>0</v>
      </c>
      <c r="J16" s="72"/>
      <c r="K16" s="72"/>
      <c r="L16" s="72"/>
      <c r="M16" s="73">
        <f>Punteggio!G16 - (3*FantaCulo!J16/100) + IF(Punteggio!G16=1,(FantaCulo!L16/100)-1, 0) - IF(Punteggio!G16=0,(FantaCulo!K16/100), 0)</f>
        <v>0</v>
      </c>
      <c r="N16" s="72"/>
      <c r="O16" s="72"/>
      <c r="P16" s="72"/>
      <c r="Q16" s="73">
        <f>Punteggio!I16 - (3*FantaCulo!N16/100) + IF(Punteggio!I16=1,(FantaCulo!P16/100)-1, 0) - IF(Punteggio!I16=0,(FantaCulo!O16/100), 0)</f>
        <v>0</v>
      </c>
      <c r="R16" s="72"/>
      <c r="S16" s="72"/>
      <c r="T16" s="72"/>
      <c r="U16" s="73">
        <f>Punteggio!K16 - (3*FantaCulo!R16/100) + IF(Punteggio!K16=1,(FantaCulo!T16/100)-1, 0) - IF(Punteggio!K16=0,(FantaCulo!S16/100), 0)</f>
        <v>0</v>
      </c>
      <c r="V16" s="72"/>
      <c r="W16" s="72"/>
      <c r="X16" s="72"/>
      <c r="Y16" s="73">
        <f>Punteggio!M16 - (3*FantaCulo!V16/100) + IF(Punteggio!M16=1,(FantaCulo!X16/100)-1, 0) - IF(Punteggio!M16=0,(FantaCulo!W16/100), 0)</f>
        <v>0</v>
      </c>
      <c r="Z16" s="72"/>
      <c r="AA16" s="72"/>
      <c r="AB16" s="72"/>
      <c r="AC16" s="73">
        <f>Punteggio!O16 - (3*FantaCulo!Z16/100) + IF(Punteggio!O16=1,(FantaCulo!AB16/100)-1, 0) - IF(Punteggio!O16=0,(FantaCulo!AA16/100), 0)</f>
        <v>0</v>
      </c>
      <c r="AD16" s="72"/>
      <c r="AE16" s="72"/>
      <c r="AF16" s="72"/>
      <c r="AG16" s="73">
        <f>Punteggio!Q16 - (3*FantaCulo!AD16/100) + IF(Punteggio!Q16=1,(FantaCulo!AF16/100)-1, 0) - IF(Punteggio!Q16=0,(FantaCulo!AE16/100), 0)</f>
        <v>0</v>
      </c>
      <c r="AH16" s="72"/>
      <c r="AI16" s="72"/>
      <c r="AJ16" s="72"/>
      <c r="AK16" s="73">
        <f>Punteggio!S16 - (3*FantaCulo!AH16/100) + IF(Punteggio!S16=1,(FantaCulo!AJ16/100)-1, 0) - IF(Punteggio!S16=0,(FantaCulo!AI16/100), 0)</f>
        <v>0</v>
      </c>
      <c r="AL16" s="72"/>
      <c r="AM16" s="72"/>
      <c r="AN16" s="72"/>
      <c r="AO16" s="73">
        <f>Punteggio!U16 - (3*FantaCulo!AL16/100) + IF(Punteggio!U16=1,(FantaCulo!AN16/100)-1, 0) - IF(Punteggio!U16=0,(FantaCulo!AM16/100), 0)</f>
        <v>0</v>
      </c>
    </row>
    <row r="17" spans="1:41" x14ac:dyDescent="0.3">
      <c r="A17" s="76">
        <v>15</v>
      </c>
      <c r="B17" s="71"/>
      <c r="C17" s="71"/>
      <c r="D17" s="71"/>
      <c r="E17" s="88">
        <f>Punteggio!C17 - (3*FantaCulo!B17/100) + IF(Punteggio!C17=1,(FantaCulo!D17/100)-1, 0) - IF(Punteggio!C17=0,(FantaCulo!C17/100), 0)</f>
        <v>0</v>
      </c>
      <c r="F17" s="71"/>
      <c r="G17" s="71"/>
      <c r="H17" s="71"/>
      <c r="I17" s="88">
        <f>Punteggio!E17 - (3*FantaCulo!F17/100) + IF(Punteggio!E17=1,(FantaCulo!H17/100)-1, 0) - IF(Punteggio!E17=0,(FantaCulo!G17/100), 0)</f>
        <v>0</v>
      </c>
      <c r="J17" s="71"/>
      <c r="K17" s="71"/>
      <c r="L17" s="71"/>
      <c r="M17" s="88">
        <f>Punteggio!G17 - (3*FantaCulo!J17/100) + IF(Punteggio!G17=1,(FantaCulo!L17/100)-1, 0) - IF(Punteggio!G17=0,(FantaCulo!K17/100), 0)</f>
        <v>0</v>
      </c>
      <c r="N17" s="71"/>
      <c r="O17" s="71"/>
      <c r="P17" s="71"/>
      <c r="Q17" s="88">
        <f>Punteggio!I17 - (3*FantaCulo!N17/100) + IF(Punteggio!I17=1,(FantaCulo!P17/100)-1, 0) - IF(Punteggio!I17=0,(FantaCulo!O17/100), 0)</f>
        <v>0</v>
      </c>
      <c r="R17" s="71"/>
      <c r="S17" s="71"/>
      <c r="T17" s="71"/>
      <c r="U17" s="88">
        <f>Punteggio!K17 - (3*FantaCulo!R17/100) + IF(Punteggio!K17=1,(FantaCulo!T17/100)-1, 0) - IF(Punteggio!K17=0,(FantaCulo!S17/100), 0)</f>
        <v>0</v>
      </c>
      <c r="V17" s="71"/>
      <c r="W17" s="71"/>
      <c r="X17" s="71"/>
      <c r="Y17" s="88">
        <f>Punteggio!M17 - (3*FantaCulo!V17/100) + IF(Punteggio!M17=1,(FantaCulo!X17/100)-1, 0) - IF(Punteggio!M17=0,(FantaCulo!W17/100), 0)</f>
        <v>0</v>
      </c>
      <c r="Z17" s="71"/>
      <c r="AA17" s="71"/>
      <c r="AB17" s="71"/>
      <c r="AC17" s="88">
        <f>Punteggio!O17 - (3*FantaCulo!Z17/100) + IF(Punteggio!O17=1,(FantaCulo!AB17/100)-1, 0) - IF(Punteggio!O17=0,(FantaCulo!AA17/100), 0)</f>
        <v>0</v>
      </c>
      <c r="AD17" s="71"/>
      <c r="AE17" s="71"/>
      <c r="AF17" s="71"/>
      <c r="AG17" s="88">
        <f>Punteggio!Q17 - (3*FantaCulo!AD17/100) + IF(Punteggio!Q17=1,(FantaCulo!AF17/100)-1, 0) - IF(Punteggio!Q17=0,(FantaCulo!AE17/100), 0)</f>
        <v>0</v>
      </c>
      <c r="AH17" s="71"/>
      <c r="AI17" s="71"/>
      <c r="AJ17" s="71"/>
      <c r="AK17" s="88">
        <f>Punteggio!S17 - (3*FantaCulo!AH17/100) + IF(Punteggio!S17=1,(FantaCulo!AJ17/100)-1, 0) - IF(Punteggio!S17=0,(FantaCulo!AI17/100), 0)</f>
        <v>0</v>
      </c>
      <c r="AL17" s="71"/>
      <c r="AM17" s="71"/>
      <c r="AN17" s="71"/>
      <c r="AO17" s="88">
        <f>Punteggio!U17 - (3*FantaCulo!AL17/100) + IF(Punteggio!U17=1,(FantaCulo!AN17/100)-1, 0) - IF(Punteggio!U17=0,(FantaCulo!AM17/100), 0)</f>
        <v>0</v>
      </c>
    </row>
    <row r="18" spans="1:41" s="75" customFormat="1" x14ac:dyDescent="0.3">
      <c r="A18" s="77">
        <v>16</v>
      </c>
      <c r="B18" s="72"/>
      <c r="C18" s="72"/>
      <c r="D18" s="72"/>
      <c r="E18" s="73">
        <f>Punteggio!C18 - (3*FantaCulo!B18/100) + IF(Punteggio!C18=1,(FantaCulo!D18/100)-1, 0) - IF(Punteggio!C18=0,(FantaCulo!C18/100), 0)</f>
        <v>0</v>
      </c>
      <c r="F18" s="72"/>
      <c r="G18" s="72"/>
      <c r="H18" s="72"/>
      <c r="I18" s="73">
        <f>Punteggio!E18 - (3*FantaCulo!F18/100) + IF(Punteggio!E18=1,(FantaCulo!H18/100)-1, 0) - IF(Punteggio!E18=0,(FantaCulo!G18/100), 0)</f>
        <v>0</v>
      </c>
      <c r="J18" s="72"/>
      <c r="K18" s="72"/>
      <c r="L18" s="72"/>
      <c r="M18" s="73">
        <f>Punteggio!G18 - (3*FantaCulo!J18/100) + IF(Punteggio!G18=1,(FantaCulo!L18/100)-1, 0) - IF(Punteggio!G18=0,(FantaCulo!K18/100), 0)</f>
        <v>0</v>
      </c>
      <c r="N18" s="72"/>
      <c r="O18" s="72"/>
      <c r="P18" s="72"/>
      <c r="Q18" s="73">
        <f>Punteggio!I18 - (3*FantaCulo!N18/100) + IF(Punteggio!I18=1,(FantaCulo!P18/100)-1, 0) - IF(Punteggio!I18=0,(FantaCulo!O18/100), 0)</f>
        <v>0</v>
      </c>
      <c r="R18" s="72"/>
      <c r="S18" s="72"/>
      <c r="T18" s="72"/>
      <c r="U18" s="73">
        <f>Punteggio!K18 - (3*FantaCulo!R18/100) + IF(Punteggio!K18=1,(FantaCulo!T18/100)-1, 0) - IF(Punteggio!K18=0,(FantaCulo!S18/100), 0)</f>
        <v>0</v>
      </c>
      <c r="V18" s="72"/>
      <c r="W18" s="72"/>
      <c r="X18" s="72"/>
      <c r="Y18" s="73">
        <f>Punteggio!M18 - (3*FantaCulo!V18/100) + IF(Punteggio!M18=1,(FantaCulo!X18/100)-1, 0) - IF(Punteggio!M18=0,(FantaCulo!W18/100), 0)</f>
        <v>0</v>
      </c>
      <c r="Z18" s="72"/>
      <c r="AA18" s="72"/>
      <c r="AB18" s="72"/>
      <c r="AC18" s="73">
        <f>Punteggio!O18 - (3*FantaCulo!Z18/100) + IF(Punteggio!O18=1,(FantaCulo!AB18/100)-1, 0) - IF(Punteggio!O18=0,(FantaCulo!AA18/100), 0)</f>
        <v>0</v>
      </c>
      <c r="AD18" s="72"/>
      <c r="AE18" s="72"/>
      <c r="AF18" s="72"/>
      <c r="AG18" s="73">
        <f>Punteggio!Q18 - (3*FantaCulo!AD18/100) + IF(Punteggio!Q18=1,(FantaCulo!AF18/100)-1, 0) - IF(Punteggio!Q18=0,(FantaCulo!AE18/100), 0)</f>
        <v>0</v>
      </c>
      <c r="AH18" s="72"/>
      <c r="AI18" s="72"/>
      <c r="AJ18" s="72"/>
      <c r="AK18" s="73">
        <f>Punteggio!S18 - (3*FantaCulo!AH18/100) + IF(Punteggio!S18=1,(FantaCulo!AJ18/100)-1, 0) - IF(Punteggio!S18=0,(FantaCulo!AI18/100), 0)</f>
        <v>0</v>
      </c>
      <c r="AL18" s="72"/>
      <c r="AM18" s="72"/>
      <c r="AN18" s="72"/>
      <c r="AO18" s="73">
        <f>Punteggio!U18 - (3*FantaCulo!AL18/100) + IF(Punteggio!U18=1,(FantaCulo!AN18/100)-1, 0) - IF(Punteggio!U18=0,(FantaCulo!AM18/100), 0)</f>
        <v>0</v>
      </c>
    </row>
    <row r="19" spans="1:41" x14ac:dyDescent="0.3">
      <c r="A19" s="76">
        <v>17</v>
      </c>
      <c r="B19" s="71"/>
      <c r="C19" s="71"/>
      <c r="D19" s="71"/>
      <c r="E19" s="88">
        <f>Punteggio!C19 - (3*FantaCulo!B19/100) + IF(Punteggio!C19=1,(FantaCulo!D19/100)-1, 0) - IF(Punteggio!C19=0,(FantaCulo!C19/100), 0)</f>
        <v>0</v>
      </c>
      <c r="F19" s="71"/>
      <c r="G19" s="71"/>
      <c r="H19" s="71"/>
      <c r="I19" s="88">
        <f>Punteggio!E19 - (3*FantaCulo!F19/100) + IF(Punteggio!E19=1,(FantaCulo!H19/100)-1, 0) - IF(Punteggio!E19=0,(FantaCulo!G19/100), 0)</f>
        <v>0</v>
      </c>
      <c r="J19" s="71"/>
      <c r="K19" s="71"/>
      <c r="L19" s="71"/>
      <c r="M19" s="88">
        <f>Punteggio!G19 - (3*FantaCulo!J19/100) + IF(Punteggio!G19=1,(FantaCulo!L19/100)-1, 0) - IF(Punteggio!G19=0,(FantaCulo!K19/100), 0)</f>
        <v>0</v>
      </c>
      <c r="N19" s="71"/>
      <c r="O19" s="71"/>
      <c r="P19" s="71"/>
      <c r="Q19" s="88">
        <f>Punteggio!I19 - (3*FantaCulo!N19/100) + IF(Punteggio!I19=1,(FantaCulo!P19/100)-1, 0) - IF(Punteggio!I19=0,(FantaCulo!O19/100), 0)</f>
        <v>0</v>
      </c>
      <c r="R19" s="71"/>
      <c r="S19" s="71"/>
      <c r="T19" s="71"/>
      <c r="U19" s="88">
        <f>Punteggio!K19 - (3*FantaCulo!R19/100) + IF(Punteggio!K19=1,(FantaCulo!T19/100)-1, 0) - IF(Punteggio!K19=0,(FantaCulo!S19/100), 0)</f>
        <v>0</v>
      </c>
      <c r="V19" s="71"/>
      <c r="W19" s="71"/>
      <c r="X19" s="71"/>
      <c r="Y19" s="88">
        <f>Punteggio!M19 - (3*FantaCulo!V19/100) + IF(Punteggio!M19=1,(FantaCulo!X19/100)-1, 0) - IF(Punteggio!M19=0,(FantaCulo!W19/100), 0)</f>
        <v>0</v>
      </c>
      <c r="Z19" s="71"/>
      <c r="AA19" s="71"/>
      <c r="AB19" s="71"/>
      <c r="AC19" s="88">
        <f>Punteggio!O19 - (3*FantaCulo!Z19/100) + IF(Punteggio!O19=1,(FantaCulo!AB19/100)-1, 0) - IF(Punteggio!O19=0,(FantaCulo!AA19/100), 0)</f>
        <v>0</v>
      </c>
      <c r="AD19" s="71"/>
      <c r="AE19" s="71"/>
      <c r="AF19" s="71"/>
      <c r="AG19" s="88">
        <f>Punteggio!Q19 - (3*FantaCulo!AD19/100) + IF(Punteggio!Q19=1,(FantaCulo!AF19/100)-1, 0) - IF(Punteggio!Q19=0,(FantaCulo!AE19/100), 0)</f>
        <v>0</v>
      </c>
      <c r="AH19" s="71"/>
      <c r="AI19" s="71"/>
      <c r="AJ19" s="71"/>
      <c r="AK19" s="88">
        <f>Punteggio!S19 - (3*FantaCulo!AH19/100) + IF(Punteggio!S19=1,(FantaCulo!AJ19/100)-1, 0) - IF(Punteggio!S19=0,(FantaCulo!AI19/100), 0)</f>
        <v>0</v>
      </c>
      <c r="AL19" s="71"/>
      <c r="AM19" s="71"/>
      <c r="AN19" s="71"/>
      <c r="AO19" s="88">
        <f>Punteggio!U19 - (3*FantaCulo!AL19/100) + IF(Punteggio!U19=1,(FantaCulo!AN19/100)-1, 0) - IF(Punteggio!U19=0,(FantaCulo!AM19/100), 0)</f>
        <v>0</v>
      </c>
    </row>
    <row r="20" spans="1:41" s="75" customFormat="1" x14ac:dyDescent="0.3">
      <c r="A20" s="77">
        <v>18</v>
      </c>
      <c r="B20" s="72"/>
      <c r="C20" s="72"/>
      <c r="D20" s="72"/>
      <c r="E20" s="73">
        <f>Punteggio!C20 - (3*FantaCulo!B20/100) + IF(Punteggio!C20=1,(FantaCulo!D20/100)-1, 0) - IF(Punteggio!C20=0,(FantaCulo!C20/100), 0)</f>
        <v>0</v>
      </c>
      <c r="F20" s="72"/>
      <c r="G20" s="72"/>
      <c r="H20" s="72"/>
      <c r="I20" s="73">
        <f>Punteggio!E20 - (3*FantaCulo!F20/100) + IF(Punteggio!E20=1,(FantaCulo!H20/100)-1, 0) - IF(Punteggio!E20=0,(FantaCulo!G20/100), 0)</f>
        <v>0</v>
      </c>
      <c r="J20" s="72"/>
      <c r="K20" s="72"/>
      <c r="L20" s="72"/>
      <c r="M20" s="73">
        <f>Punteggio!G20 - (3*FantaCulo!J20/100) + IF(Punteggio!G20=1,(FantaCulo!L20/100)-1, 0) - IF(Punteggio!G20=0,(FantaCulo!K20/100), 0)</f>
        <v>0</v>
      </c>
      <c r="N20" s="72"/>
      <c r="O20" s="72"/>
      <c r="P20" s="72"/>
      <c r="Q20" s="73">
        <f>Punteggio!I20 - (3*FantaCulo!N20/100) + IF(Punteggio!I20=1,(FantaCulo!P20/100)-1, 0) - IF(Punteggio!I20=0,(FantaCulo!O20/100), 0)</f>
        <v>0</v>
      </c>
      <c r="R20" s="72"/>
      <c r="S20" s="72"/>
      <c r="T20" s="72"/>
      <c r="U20" s="73">
        <f>Punteggio!K20 - (3*FantaCulo!R20/100) + IF(Punteggio!K20=1,(FantaCulo!T20/100)-1, 0) - IF(Punteggio!K20=0,(FantaCulo!S20/100), 0)</f>
        <v>0</v>
      </c>
      <c r="V20" s="72"/>
      <c r="W20" s="72"/>
      <c r="X20" s="72"/>
      <c r="Y20" s="73">
        <f>Punteggio!M20 - (3*FantaCulo!V20/100) + IF(Punteggio!M20=1,(FantaCulo!X20/100)-1, 0) - IF(Punteggio!M20=0,(FantaCulo!W20/100), 0)</f>
        <v>0</v>
      </c>
      <c r="Z20" s="72"/>
      <c r="AA20" s="72"/>
      <c r="AB20" s="72"/>
      <c r="AC20" s="73">
        <f>Punteggio!O20 - (3*FantaCulo!Z20/100) + IF(Punteggio!O20=1,(FantaCulo!AB20/100)-1, 0) - IF(Punteggio!O20=0,(FantaCulo!AA20/100), 0)</f>
        <v>0</v>
      </c>
      <c r="AD20" s="72"/>
      <c r="AE20" s="72"/>
      <c r="AF20" s="72"/>
      <c r="AG20" s="73">
        <f>Punteggio!Q20 - (3*FantaCulo!AD20/100) + IF(Punteggio!Q20=1,(FantaCulo!AF20/100)-1, 0) - IF(Punteggio!Q20=0,(FantaCulo!AE20/100), 0)</f>
        <v>0</v>
      </c>
      <c r="AH20" s="72"/>
      <c r="AI20" s="72"/>
      <c r="AJ20" s="72"/>
      <c r="AK20" s="73">
        <f>Punteggio!S20 - (3*FantaCulo!AH20/100) + IF(Punteggio!S20=1,(FantaCulo!AJ20/100)-1, 0) - IF(Punteggio!S20=0,(FantaCulo!AI20/100), 0)</f>
        <v>0</v>
      </c>
      <c r="AL20" s="72"/>
      <c r="AM20" s="72"/>
      <c r="AN20" s="72"/>
      <c r="AO20" s="73">
        <f>Punteggio!U20 - (3*FantaCulo!AL20/100) + IF(Punteggio!U20=1,(FantaCulo!AN20/100)-1, 0) - IF(Punteggio!U20=0,(FantaCulo!AM20/100), 0)</f>
        <v>0</v>
      </c>
    </row>
    <row r="21" spans="1:41" x14ac:dyDescent="0.3">
      <c r="A21" s="76">
        <v>19</v>
      </c>
      <c r="B21" s="71"/>
      <c r="C21" s="71"/>
      <c r="D21" s="71"/>
      <c r="E21" s="88">
        <f>Punteggio!C21 - (3*FantaCulo!B21/100) + IF(Punteggio!C21=1,(FantaCulo!D21/100)-1, 0) - IF(Punteggio!C21=0,(FantaCulo!C21/100), 0)</f>
        <v>0</v>
      </c>
      <c r="F21" s="71"/>
      <c r="G21" s="71"/>
      <c r="H21" s="71"/>
      <c r="I21" s="88">
        <f>Punteggio!E21 - (3*FantaCulo!F21/100) + IF(Punteggio!E21=1,(FantaCulo!H21/100)-1, 0) - IF(Punteggio!E21=0,(FantaCulo!G21/100), 0)</f>
        <v>0</v>
      </c>
      <c r="J21" s="71"/>
      <c r="K21" s="71"/>
      <c r="L21" s="71"/>
      <c r="M21" s="88">
        <f>Punteggio!G21 - (3*FantaCulo!J21/100) + IF(Punteggio!G21=1,(FantaCulo!L21/100)-1, 0) - IF(Punteggio!G21=0,(FantaCulo!K21/100), 0)</f>
        <v>0</v>
      </c>
      <c r="N21" s="89"/>
      <c r="O21" s="89"/>
      <c r="P21" s="89"/>
      <c r="Q21" s="88">
        <f>Punteggio!I21 - (3*FantaCulo!N21/100) + IF(Punteggio!I21=1,(FantaCulo!P21/100)-1, 0) - IF(Punteggio!I21=0,(FantaCulo!O21/100), 0)</f>
        <v>0</v>
      </c>
      <c r="R21" s="89"/>
      <c r="S21" s="89"/>
      <c r="T21" s="89"/>
      <c r="U21" s="88">
        <f>Punteggio!K21 - (3*FantaCulo!R21/100) + IF(Punteggio!K21=1,(FantaCulo!T21/100)-1, 0) - IF(Punteggio!K21=0,(FantaCulo!S21/100), 0)</f>
        <v>0</v>
      </c>
      <c r="V21" s="89"/>
      <c r="W21" s="89"/>
      <c r="X21" s="89"/>
      <c r="Y21" s="88">
        <f>Punteggio!M21 - (3*FantaCulo!V21/100) + IF(Punteggio!M21=1,(FantaCulo!X21/100)-1, 0) - IF(Punteggio!M21=0,(FantaCulo!W21/100), 0)</f>
        <v>0</v>
      </c>
      <c r="Z21" s="71"/>
      <c r="AA21" s="71"/>
      <c r="AB21" s="71"/>
      <c r="AC21" s="88">
        <f>Punteggio!O21 - (3*FantaCulo!Z21/100) + IF(Punteggio!O21=1,(FantaCulo!AB21/100)-1, 0) - IF(Punteggio!O21=0,(FantaCulo!AA21/100), 0)</f>
        <v>0</v>
      </c>
      <c r="AD21" s="89"/>
      <c r="AE21" s="89"/>
      <c r="AF21" s="89"/>
      <c r="AG21" s="88">
        <f>Punteggio!Q21 - (3*FantaCulo!AD21/100) + IF(Punteggio!Q21=1,(FantaCulo!AF21/100)-1, 0) - IF(Punteggio!Q21=0,(FantaCulo!AE21/100), 0)</f>
        <v>0</v>
      </c>
      <c r="AH21" s="89"/>
      <c r="AI21" s="89"/>
      <c r="AJ21" s="89"/>
      <c r="AK21" s="88">
        <f>Punteggio!S21 - (3*FantaCulo!AH21/100) + IF(Punteggio!S21=1,(FantaCulo!AJ21/100)-1, 0) - IF(Punteggio!S21=0,(FantaCulo!AI21/100), 0)</f>
        <v>0</v>
      </c>
      <c r="AL21" s="89"/>
      <c r="AM21" s="89"/>
      <c r="AN21" s="89"/>
      <c r="AO21" s="88">
        <f>Punteggio!U21 - (3*FantaCulo!AL21/100) + IF(Punteggio!U21=1,(FantaCulo!AN21/100)-1, 0) - IF(Punteggio!U21=0,(FantaCulo!AM21/100), 0)</f>
        <v>0</v>
      </c>
    </row>
    <row r="22" spans="1:41" s="75" customFormat="1" x14ac:dyDescent="0.3">
      <c r="A22" s="77">
        <v>20</v>
      </c>
      <c r="B22" s="72"/>
      <c r="C22" s="72"/>
      <c r="D22" s="72"/>
      <c r="E22" s="73">
        <f>Punteggio!C22 - (3*FantaCulo!B22/100) + IF(Punteggio!C22=1,(FantaCulo!D22/100)-1, 0) - IF(Punteggio!C22=0,(FantaCulo!C22/100), 0)</f>
        <v>0</v>
      </c>
      <c r="F22" s="72"/>
      <c r="G22" s="72"/>
      <c r="H22" s="72"/>
      <c r="I22" s="73">
        <f>Punteggio!E22 - (3*FantaCulo!F22/100) + IF(Punteggio!E22=1,(FantaCulo!H22/100)-1, 0) - IF(Punteggio!E22=0,(FantaCulo!G22/100), 0)</f>
        <v>0</v>
      </c>
      <c r="J22" s="72"/>
      <c r="K22" s="72"/>
      <c r="L22" s="72"/>
      <c r="M22" s="73">
        <f>Punteggio!G22 - (3*FantaCulo!J22/100) + IF(Punteggio!G22=1,(FantaCulo!L22/100)-1, 0) - IF(Punteggio!G22=0,(FantaCulo!K22/100), 0)</f>
        <v>0</v>
      </c>
      <c r="N22" s="72"/>
      <c r="O22" s="72"/>
      <c r="P22" s="72"/>
      <c r="Q22" s="73">
        <f>Punteggio!I22 - (3*FantaCulo!N22/100) + IF(Punteggio!I22=1,(FantaCulo!P22/100)-1, 0) - IF(Punteggio!I22=0,(FantaCulo!O22/100), 0)</f>
        <v>0</v>
      </c>
      <c r="R22" s="72"/>
      <c r="S22" s="72"/>
      <c r="T22" s="72"/>
      <c r="U22" s="73">
        <f>Punteggio!K22 - (3*FantaCulo!R22/100) + IF(Punteggio!K22=1,(FantaCulo!T22/100)-1, 0) - IF(Punteggio!K22=0,(FantaCulo!S22/100), 0)</f>
        <v>0</v>
      </c>
      <c r="V22" s="72"/>
      <c r="W22" s="72"/>
      <c r="X22" s="72"/>
      <c r="Y22" s="73">
        <f>Punteggio!M22 - (3*FantaCulo!V22/100) + IF(Punteggio!M22=1,(FantaCulo!X22/100)-1, 0) - IF(Punteggio!M22=0,(FantaCulo!W22/100), 0)</f>
        <v>0</v>
      </c>
      <c r="Z22" s="72"/>
      <c r="AA22" s="72"/>
      <c r="AB22" s="72"/>
      <c r="AC22" s="73">
        <f>Punteggio!O22 - (3*FantaCulo!Z22/100) + IF(Punteggio!O22=1,(FantaCulo!AB22/100)-1, 0) - IF(Punteggio!O22=0,(FantaCulo!AA22/100), 0)</f>
        <v>0</v>
      </c>
      <c r="AD22" s="72"/>
      <c r="AE22" s="72"/>
      <c r="AF22" s="72"/>
      <c r="AG22" s="73">
        <f>Punteggio!Q22 - (3*FantaCulo!AD22/100) + IF(Punteggio!Q22=1,(FantaCulo!AF22/100)-1, 0) - IF(Punteggio!Q22=0,(FantaCulo!AE22/100), 0)</f>
        <v>0</v>
      </c>
      <c r="AH22" s="72"/>
      <c r="AI22" s="72"/>
      <c r="AJ22" s="72"/>
      <c r="AK22" s="73">
        <f>Punteggio!S22 - (3*FantaCulo!AH22/100) + IF(Punteggio!S22=1,(FantaCulo!AJ22/100)-1, 0) - IF(Punteggio!S22=0,(FantaCulo!AI22/100), 0)</f>
        <v>0</v>
      </c>
      <c r="AL22" s="72"/>
      <c r="AM22" s="72"/>
      <c r="AN22" s="72"/>
      <c r="AO22" s="73">
        <f>Punteggio!U22 - (3*FantaCulo!AL22/100) + IF(Punteggio!U22=1,(FantaCulo!AN22/100)-1, 0) - IF(Punteggio!U22=0,(FantaCulo!AM22/100), 0)</f>
        <v>0</v>
      </c>
    </row>
    <row r="23" spans="1:41" x14ac:dyDescent="0.3">
      <c r="A23" s="76">
        <v>21</v>
      </c>
      <c r="B23" s="71"/>
      <c r="C23" s="71"/>
      <c r="D23" s="71"/>
      <c r="E23" s="88">
        <f>Punteggio!C23 - (3*FantaCulo!B23/100) + IF(Punteggio!C23=1,(FantaCulo!D23/100)-1, 0) - IF(Punteggio!C23=0,(FantaCulo!C23/100), 0)</f>
        <v>0</v>
      </c>
      <c r="F23" s="71"/>
      <c r="G23" s="71"/>
      <c r="H23" s="71"/>
      <c r="I23" s="88">
        <f>Punteggio!E23 - (3*FantaCulo!F23/100) + IF(Punteggio!E23=1,(FantaCulo!H23/100)-1, 0) - IF(Punteggio!E23=0,(FantaCulo!G23/100), 0)</f>
        <v>0</v>
      </c>
      <c r="J23" s="71"/>
      <c r="K23" s="71"/>
      <c r="L23" s="71"/>
      <c r="M23" s="88">
        <f>Punteggio!G23 - (3*FantaCulo!J23/100) + IF(Punteggio!G23=1,(FantaCulo!L23/100)-1, 0) - IF(Punteggio!G23=0,(FantaCulo!K23/100), 0)</f>
        <v>0</v>
      </c>
      <c r="N23" s="71"/>
      <c r="O23" s="71"/>
      <c r="P23" s="71"/>
      <c r="Q23" s="88">
        <f>Punteggio!I23 - (3*FantaCulo!N23/100) + IF(Punteggio!I23=1,(FantaCulo!P23/100)-1, 0) - IF(Punteggio!I23=0,(FantaCulo!O23/100), 0)</f>
        <v>0</v>
      </c>
      <c r="R23" s="71"/>
      <c r="S23" s="71"/>
      <c r="T23" s="71"/>
      <c r="U23" s="88">
        <f>Punteggio!K23 - (3*FantaCulo!R23/100) + IF(Punteggio!K23=1,(FantaCulo!T23/100)-1, 0) - IF(Punteggio!K23=0,(FantaCulo!S23/100), 0)</f>
        <v>0</v>
      </c>
      <c r="V23" s="71"/>
      <c r="W23" s="71"/>
      <c r="X23" s="71"/>
      <c r="Y23" s="88">
        <f>Punteggio!M23 - (3*FantaCulo!V23/100) + IF(Punteggio!M23=1,(FantaCulo!X23/100)-1, 0) - IF(Punteggio!M23=0,(FantaCulo!W23/100), 0)</f>
        <v>0</v>
      </c>
      <c r="Z23" s="71"/>
      <c r="AA23" s="71"/>
      <c r="AB23" s="71"/>
      <c r="AC23" s="88">
        <f>Punteggio!O23 - (3*FantaCulo!Z23/100) + IF(Punteggio!O23=1,(FantaCulo!AB23/100)-1, 0) - IF(Punteggio!O23=0,(FantaCulo!AA23/100), 0)</f>
        <v>0</v>
      </c>
      <c r="AD23" s="71"/>
      <c r="AE23" s="71"/>
      <c r="AF23" s="71"/>
      <c r="AG23" s="88">
        <f>Punteggio!Q23 - (3*FantaCulo!AD23/100) + IF(Punteggio!Q23=1,(FantaCulo!AF23/100)-1, 0) - IF(Punteggio!Q23=0,(FantaCulo!AE23/100), 0)</f>
        <v>0</v>
      </c>
      <c r="AH23" s="71"/>
      <c r="AI23" s="71"/>
      <c r="AJ23" s="71"/>
      <c r="AK23" s="88">
        <f>Punteggio!S23 - (3*FantaCulo!AH23/100) + IF(Punteggio!S23=1,(FantaCulo!AJ23/100)-1, 0) - IF(Punteggio!S23=0,(FantaCulo!AI23/100), 0)</f>
        <v>0</v>
      </c>
      <c r="AL23" s="71"/>
      <c r="AM23" s="71"/>
      <c r="AN23" s="71"/>
      <c r="AO23" s="88">
        <f>Punteggio!U23 - (3*FantaCulo!AL23/100) + IF(Punteggio!U23=1,(FantaCulo!AN23/100)-1, 0) - IF(Punteggio!U23=0,(FantaCulo!AM23/100), 0)</f>
        <v>0</v>
      </c>
    </row>
    <row r="24" spans="1:41" s="75" customFormat="1" x14ac:dyDescent="0.3">
      <c r="A24" s="77">
        <v>22</v>
      </c>
      <c r="B24" s="72"/>
      <c r="C24" s="72"/>
      <c r="D24" s="72"/>
      <c r="E24" s="73">
        <f>Punteggio!C24 - (3*FantaCulo!B24/100) + IF(Punteggio!C24=1,(FantaCulo!D24/100)-1, 0) - IF(Punteggio!C24=0,(FantaCulo!C24/100), 0)</f>
        <v>0</v>
      </c>
      <c r="F24" s="72"/>
      <c r="G24" s="72"/>
      <c r="H24" s="72"/>
      <c r="I24" s="73">
        <f>Punteggio!E24 - (3*FantaCulo!F24/100) + IF(Punteggio!E24=1,(FantaCulo!H24/100)-1, 0) - IF(Punteggio!E24=0,(FantaCulo!G24/100), 0)</f>
        <v>0</v>
      </c>
      <c r="J24" s="72"/>
      <c r="K24" s="72"/>
      <c r="L24" s="72"/>
      <c r="M24" s="73">
        <f>Punteggio!G24 - (3*FantaCulo!J24/100) + IF(Punteggio!G24=1,(FantaCulo!L24/100)-1, 0) - IF(Punteggio!G24=0,(FantaCulo!K24/100), 0)</f>
        <v>0</v>
      </c>
      <c r="N24" s="72"/>
      <c r="O24" s="72"/>
      <c r="P24" s="72"/>
      <c r="Q24" s="73">
        <f>Punteggio!I24 - (3*FantaCulo!N24/100) + IF(Punteggio!I24=1,(FantaCulo!P24/100)-1, 0) - IF(Punteggio!I24=0,(FantaCulo!O24/100), 0)</f>
        <v>0</v>
      </c>
      <c r="R24" s="72"/>
      <c r="S24" s="72"/>
      <c r="T24" s="72"/>
      <c r="U24" s="73">
        <f>Punteggio!K24 - (3*FantaCulo!R24/100) + IF(Punteggio!K24=1,(FantaCulo!T24/100)-1, 0) - IF(Punteggio!K24=0,(FantaCulo!S24/100), 0)</f>
        <v>0</v>
      </c>
      <c r="V24" s="72"/>
      <c r="W24" s="72"/>
      <c r="X24" s="72"/>
      <c r="Y24" s="73">
        <f>Punteggio!M24 - (3*FantaCulo!V24/100) + IF(Punteggio!M24=1,(FantaCulo!X24/100)-1, 0) - IF(Punteggio!M24=0,(FantaCulo!W24/100), 0)</f>
        <v>0</v>
      </c>
      <c r="Z24" s="72"/>
      <c r="AA24" s="72"/>
      <c r="AB24" s="72"/>
      <c r="AC24" s="73">
        <f>Punteggio!O24 - (3*FantaCulo!Z24/100) + IF(Punteggio!O24=1,(FantaCulo!AB24/100)-1, 0) - IF(Punteggio!O24=0,(FantaCulo!AA24/100), 0)</f>
        <v>0</v>
      </c>
      <c r="AD24" s="72"/>
      <c r="AE24" s="72"/>
      <c r="AF24" s="72"/>
      <c r="AG24" s="73">
        <f>Punteggio!Q24 - (3*FantaCulo!AD24/100) + IF(Punteggio!Q24=1,(FantaCulo!AF24/100)-1, 0) - IF(Punteggio!Q24=0,(FantaCulo!AE24/100), 0)</f>
        <v>0</v>
      </c>
      <c r="AH24" s="72"/>
      <c r="AI24" s="72"/>
      <c r="AJ24" s="72"/>
      <c r="AK24" s="73">
        <f>Punteggio!S24 - (3*FantaCulo!AH24/100) + IF(Punteggio!S24=1,(FantaCulo!AJ24/100)-1, 0) - IF(Punteggio!S24=0,(FantaCulo!AI24/100), 0)</f>
        <v>0</v>
      </c>
      <c r="AL24" s="72"/>
      <c r="AM24" s="72"/>
      <c r="AN24" s="72"/>
      <c r="AO24" s="73">
        <f>Punteggio!U24 - (3*FantaCulo!AL24/100) + IF(Punteggio!U24=1,(FantaCulo!AN24/100)-1, 0) - IF(Punteggio!U24=0,(FantaCulo!AM24/100), 0)</f>
        <v>0</v>
      </c>
    </row>
    <row r="25" spans="1:41" x14ac:dyDescent="0.3">
      <c r="A25" s="76">
        <v>23</v>
      </c>
      <c r="B25" s="71"/>
      <c r="C25" s="71"/>
      <c r="D25" s="71"/>
      <c r="E25" s="88">
        <f>Punteggio!C25 - (3*FantaCulo!B25/100) + IF(Punteggio!C25=1,(FantaCulo!D25/100)-1, 0) - IF(Punteggio!C25=0,(FantaCulo!C25/100), 0)</f>
        <v>0</v>
      </c>
      <c r="F25" s="71"/>
      <c r="G25" s="71"/>
      <c r="H25" s="71"/>
      <c r="I25" s="88">
        <f>Punteggio!E25 - (3*FantaCulo!F25/100) + IF(Punteggio!E25=1,(FantaCulo!H25/100)-1, 0) - IF(Punteggio!E25=0,(FantaCulo!G25/100), 0)</f>
        <v>0</v>
      </c>
      <c r="J25" s="71"/>
      <c r="K25" s="71"/>
      <c r="L25" s="71"/>
      <c r="M25" s="88">
        <f>Punteggio!G25 - (3*FantaCulo!J25/100) + IF(Punteggio!G25=1,(FantaCulo!L25/100)-1, 0) - IF(Punteggio!G25=0,(FantaCulo!K25/100), 0)</f>
        <v>0</v>
      </c>
      <c r="N25" s="71"/>
      <c r="O25" s="71"/>
      <c r="P25" s="71"/>
      <c r="Q25" s="88">
        <f>Punteggio!I25 - (3*FantaCulo!N25/100) + IF(Punteggio!I25=1,(FantaCulo!P25/100)-1, 0) - IF(Punteggio!I25=0,(FantaCulo!O25/100), 0)</f>
        <v>0</v>
      </c>
      <c r="R25" s="71"/>
      <c r="S25" s="71"/>
      <c r="T25" s="71"/>
      <c r="U25" s="88">
        <f>Punteggio!K25 - (3*FantaCulo!R25/100) + IF(Punteggio!K25=1,(FantaCulo!T25/100)-1, 0) - IF(Punteggio!K25=0,(FantaCulo!S25/100), 0)</f>
        <v>0</v>
      </c>
      <c r="V25" s="71"/>
      <c r="W25" s="71"/>
      <c r="X25" s="71"/>
      <c r="Y25" s="88">
        <f>Punteggio!M25 - (3*FantaCulo!V25/100) + IF(Punteggio!M25=1,(FantaCulo!X25/100)-1, 0) - IF(Punteggio!M25=0,(FantaCulo!W25/100), 0)</f>
        <v>0</v>
      </c>
      <c r="Z25" s="71"/>
      <c r="AA25" s="71"/>
      <c r="AB25" s="71"/>
      <c r="AC25" s="88">
        <f>Punteggio!O25 - (3*FantaCulo!Z25/100) + IF(Punteggio!O25=1,(FantaCulo!AB25/100)-1, 0) - IF(Punteggio!O25=0,(FantaCulo!AA25/100), 0)</f>
        <v>0</v>
      </c>
      <c r="AD25" s="71"/>
      <c r="AE25" s="71"/>
      <c r="AF25" s="71"/>
      <c r="AG25" s="88">
        <f>Punteggio!Q25 - (3*FantaCulo!AD25/100) + IF(Punteggio!Q25=1,(FantaCulo!AF25/100)-1, 0) - IF(Punteggio!Q25=0,(FantaCulo!AE25/100), 0)</f>
        <v>0</v>
      </c>
      <c r="AH25" s="71"/>
      <c r="AI25" s="71"/>
      <c r="AJ25" s="71"/>
      <c r="AK25" s="88">
        <f>Punteggio!S25 - (3*FantaCulo!AH25/100) + IF(Punteggio!S25=1,(FantaCulo!AJ25/100)-1, 0) - IF(Punteggio!S25=0,(FantaCulo!AI25/100), 0)</f>
        <v>0</v>
      </c>
      <c r="AL25" s="71"/>
      <c r="AM25" s="71"/>
      <c r="AN25" s="71"/>
      <c r="AO25" s="88">
        <f>Punteggio!U25 - (3*FantaCulo!AL25/100) + IF(Punteggio!U25=1,(FantaCulo!AN25/100)-1, 0) - IF(Punteggio!U25=0,(FantaCulo!AM25/100), 0)</f>
        <v>0</v>
      </c>
    </row>
    <row r="26" spans="1:41" s="75" customFormat="1" x14ac:dyDescent="0.3">
      <c r="A26" s="77">
        <v>24</v>
      </c>
      <c r="B26" s="72"/>
      <c r="C26" s="72"/>
      <c r="D26" s="72"/>
      <c r="E26" s="73">
        <f>Punteggio!C26 - (3*FantaCulo!B26/100) + IF(Punteggio!C26=1,(FantaCulo!D26/100)-1, 0) - IF(Punteggio!C26=0,(FantaCulo!C26/100), 0)</f>
        <v>0</v>
      </c>
      <c r="F26" s="72"/>
      <c r="G26" s="72"/>
      <c r="H26" s="72"/>
      <c r="I26" s="73">
        <f>Punteggio!E26 - (3*FantaCulo!F26/100) + IF(Punteggio!E26=1,(FantaCulo!H26/100)-1, 0) - IF(Punteggio!E26=0,(FantaCulo!G26/100), 0)</f>
        <v>0</v>
      </c>
      <c r="J26" s="72"/>
      <c r="K26" s="72"/>
      <c r="L26" s="72"/>
      <c r="M26" s="73">
        <f>Punteggio!G26 - (3*FantaCulo!J26/100) + IF(Punteggio!G26=1,(FantaCulo!L26/100)-1, 0) - IF(Punteggio!G26=0,(FantaCulo!K26/100), 0)</f>
        <v>0</v>
      </c>
      <c r="N26" s="72"/>
      <c r="O26" s="72"/>
      <c r="P26" s="72"/>
      <c r="Q26" s="73">
        <f>Punteggio!I26 - (3*FantaCulo!N26/100) + IF(Punteggio!I26=1,(FantaCulo!P26/100)-1, 0) - IF(Punteggio!I26=0,(FantaCulo!O26/100), 0)</f>
        <v>0</v>
      </c>
      <c r="R26" s="72"/>
      <c r="S26" s="72"/>
      <c r="T26" s="72"/>
      <c r="U26" s="73">
        <f>Punteggio!K26 - (3*FantaCulo!R26/100) + IF(Punteggio!K26=1,(FantaCulo!T26/100)-1, 0) - IF(Punteggio!K26=0,(FantaCulo!S26/100), 0)</f>
        <v>0</v>
      </c>
      <c r="V26" s="72"/>
      <c r="W26" s="72"/>
      <c r="X26" s="72"/>
      <c r="Y26" s="73">
        <f>Punteggio!M26 - (3*FantaCulo!V26/100) + IF(Punteggio!M26=1,(FantaCulo!X26/100)-1, 0) - IF(Punteggio!M26=0,(FantaCulo!W26/100), 0)</f>
        <v>0</v>
      </c>
      <c r="Z26" s="72"/>
      <c r="AA26" s="72"/>
      <c r="AB26" s="72"/>
      <c r="AC26" s="73">
        <f>Punteggio!O26 - (3*FantaCulo!Z26/100) + IF(Punteggio!O26=1,(FantaCulo!AB26/100)-1, 0) - IF(Punteggio!O26=0,(FantaCulo!AA26/100), 0)</f>
        <v>0</v>
      </c>
      <c r="AD26" s="72"/>
      <c r="AE26" s="72"/>
      <c r="AF26" s="72"/>
      <c r="AG26" s="73">
        <f>Punteggio!Q26 - (3*FantaCulo!AD26/100) + IF(Punteggio!Q26=1,(FantaCulo!AF26/100)-1, 0) - IF(Punteggio!Q26=0,(FantaCulo!AE26/100), 0)</f>
        <v>0</v>
      </c>
      <c r="AH26" s="72"/>
      <c r="AI26" s="72"/>
      <c r="AJ26" s="72"/>
      <c r="AK26" s="73">
        <f>Punteggio!S26 - (3*FantaCulo!AH26/100) + IF(Punteggio!S26=1,(FantaCulo!AJ26/100)-1, 0) - IF(Punteggio!S26=0,(FantaCulo!AI26/100), 0)</f>
        <v>0</v>
      </c>
      <c r="AL26" s="72"/>
      <c r="AM26" s="72"/>
      <c r="AN26" s="72"/>
      <c r="AO26" s="73">
        <f>Punteggio!U26 - (3*FantaCulo!AL26/100) + IF(Punteggio!U26=1,(FantaCulo!AN26/100)-1, 0) - IF(Punteggio!U26=0,(FantaCulo!AM26/100), 0)</f>
        <v>0</v>
      </c>
    </row>
    <row r="27" spans="1:41" x14ac:dyDescent="0.3">
      <c r="A27" s="76">
        <v>25</v>
      </c>
      <c r="B27" s="71"/>
      <c r="C27" s="71"/>
      <c r="D27" s="71"/>
      <c r="E27" s="88">
        <f>Punteggio!C27 - (3*FantaCulo!B27/100) + IF(Punteggio!C27=1,(FantaCulo!D27/100)-1, 0) - IF(Punteggio!C27=0,(FantaCulo!C27/100), 0)</f>
        <v>0</v>
      </c>
      <c r="F27" s="71"/>
      <c r="G27" s="71"/>
      <c r="H27" s="71"/>
      <c r="I27" s="88">
        <f>Punteggio!E27 - (3*FantaCulo!F27/100) + IF(Punteggio!E27=1,(FantaCulo!H27/100)-1, 0) - IF(Punteggio!E27=0,(FantaCulo!G27/100), 0)</f>
        <v>0</v>
      </c>
      <c r="J27" s="71"/>
      <c r="K27" s="71"/>
      <c r="L27" s="71"/>
      <c r="M27" s="88">
        <f>Punteggio!G27 - (3*FantaCulo!J27/100) + IF(Punteggio!G27=1,(FantaCulo!L27/100)-1, 0) - IF(Punteggio!G27=0,(FantaCulo!K27/100), 0)</f>
        <v>0</v>
      </c>
      <c r="N27" s="71"/>
      <c r="O27" s="71"/>
      <c r="P27" s="71"/>
      <c r="Q27" s="88">
        <f>Punteggio!I27 - (3*FantaCulo!N27/100) + IF(Punteggio!I27=1,(FantaCulo!P27/100)-1, 0) - IF(Punteggio!I27=0,(FantaCulo!O27/100), 0)</f>
        <v>0</v>
      </c>
      <c r="R27" s="71"/>
      <c r="S27" s="71"/>
      <c r="T27" s="71"/>
      <c r="U27" s="88">
        <f>Punteggio!K27 - (3*FantaCulo!R27/100) + IF(Punteggio!K27=1,(FantaCulo!T27/100)-1, 0) - IF(Punteggio!K27=0,(FantaCulo!S27/100), 0)</f>
        <v>0</v>
      </c>
      <c r="V27" s="71"/>
      <c r="W27" s="71"/>
      <c r="X27" s="71"/>
      <c r="Y27" s="88">
        <f>Punteggio!M27 - (3*FantaCulo!V27/100) + IF(Punteggio!M27=1,(FantaCulo!X27/100)-1, 0) - IF(Punteggio!M27=0,(FantaCulo!W27/100), 0)</f>
        <v>0</v>
      </c>
      <c r="Z27" s="71"/>
      <c r="AA27" s="71"/>
      <c r="AB27" s="71"/>
      <c r="AC27" s="88">
        <f>Punteggio!O27 - (3*FantaCulo!Z27/100) + IF(Punteggio!O27=1,(FantaCulo!AB27/100)-1, 0) - IF(Punteggio!O27=0,(FantaCulo!AA27/100), 0)</f>
        <v>0</v>
      </c>
      <c r="AD27" s="71"/>
      <c r="AE27" s="71"/>
      <c r="AF27" s="71"/>
      <c r="AG27" s="88">
        <f>Punteggio!Q27 - (3*FantaCulo!AD27/100) + IF(Punteggio!Q27=1,(FantaCulo!AF27/100)-1, 0) - IF(Punteggio!Q27=0,(FantaCulo!AE27/100), 0)</f>
        <v>0</v>
      </c>
      <c r="AH27" s="71"/>
      <c r="AI27" s="71"/>
      <c r="AJ27" s="71"/>
      <c r="AK27" s="88">
        <f>Punteggio!S27 - (3*FantaCulo!AH27/100) + IF(Punteggio!S27=1,(FantaCulo!AJ27/100)-1, 0) - IF(Punteggio!S27=0,(FantaCulo!AI27/100), 0)</f>
        <v>0</v>
      </c>
      <c r="AL27" s="71"/>
      <c r="AM27" s="71"/>
      <c r="AN27" s="71"/>
      <c r="AO27" s="88">
        <f>Punteggio!U27 - (3*FantaCulo!AL27/100) + IF(Punteggio!U27=1,(FantaCulo!AN27/100)-1, 0) - IF(Punteggio!U27=0,(FantaCulo!AM27/100), 0)</f>
        <v>0</v>
      </c>
    </row>
    <row r="28" spans="1:41" s="75" customFormat="1" x14ac:dyDescent="0.3">
      <c r="A28" s="77">
        <v>26</v>
      </c>
      <c r="B28" s="72"/>
      <c r="C28" s="72"/>
      <c r="D28" s="72"/>
      <c r="E28" s="73">
        <f>Punteggio!C28 - (3*FantaCulo!B28/100) + IF(Punteggio!C28=1,(FantaCulo!D28/100)-1, 0) - IF(Punteggio!C28=0,(FantaCulo!C28/100), 0)</f>
        <v>0</v>
      </c>
      <c r="F28" s="72"/>
      <c r="G28" s="72"/>
      <c r="H28" s="72"/>
      <c r="I28" s="73">
        <f>Punteggio!E28 - (3*FantaCulo!F28/100) + IF(Punteggio!E28=1,(FantaCulo!H28/100)-1, 0) - IF(Punteggio!E28=0,(FantaCulo!G28/100), 0)</f>
        <v>0</v>
      </c>
      <c r="J28" s="72"/>
      <c r="K28" s="72"/>
      <c r="L28" s="72"/>
      <c r="M28" s="73">
        <f>Punteggio!G28 - (3*FantaCulo!J28/100) + IF(Punteggio!G28=1,(FantaCulo!L28/100)-1, 0) - IF(Punteggio!G28=0,(FantaCulo!K28/100), 0)</f>
        <v>0</v>
      </c>
      <c r="N28" s="72"/>
      <c r="O28" s="72"/>
      <c r="P28" s="72"/>
      <c r="Q28" s="73">
        <f>Punteggio!I28 - (3*FantaCulo!N28/100) + IF(Punteggio!I28=1,(FantaCulo!P28/100)-1, 0) - IF(Punteggio!I28=0,(FantaCulo!O28/100), 0)</f>
        <v>0</v>
      </c>
      <c r="R28" s="72"/>
      <c r="S28" s="72"/>
      <c r="T28" s="72"/>
      <c r="U28" s="73">
        <f>Punteggio!K28 - (3*FantaCulo!R28/100) + IF(Punteggio!K28=1,(FantaCulo!T28/100)-1, 0) - IF(Punteggio!K28=0,(FantaCulo!S28/100), 0)</f>
        <v>0</v>
      </c>
      <c r="V28" s="72"/>
      <c r="W28" s="72"/>
      <c r="X28" s="72"/>
      <c r="Y28" s="73">
        <f>Punteggio!M28 - (3*FantaCulo!V28/100) + IF(Punteggio!M28=1,(FantaCulo!X28/100)-1, 0) - IF(Punteggio!M28=0,(FantaCulo!W28/100), 0)</f>
        <v>0</v>
      </c>
      <c r="Z28" s="72"/>
      <c r="AA28" s="72"/>
      <c r="AB28" s="72"/>
      <c r="AC28" s="73">
        <f>Punteggio!O28 - (3*FantaCulo!Z28/100) + IF(Punteggio!O28=1,(FantaCulo!AB28/100)-1, 0) - IF(Punteggio!O28=0,(FantaCulo!AA28/100), 0)</f>
        <v>0</v>
      </c>
      <c r="AD28" s="72"/>
      <c r="AE28" s="72"/>
      <c r="AF28" s="72"/>
      <c r="AG28" s="73">
        <f>Punteggio!Q28 - (3*FantaCulo!AD28/100) + IF(Punteggio!Q28=1,(FantaCulo!AF28/100)-1, 0) - IF(Punteggio!Q28=0,(FantaCulo!AE28/100), 0)</f>
        <v>0</v>
      </c>
      <c r="AH28" s="72"/>
      <c r="AI28" s="72"/>
      <c r="AJ28" s="72"/>
      <c r="AK28" s="73">
        <f>Punteggio!S28 - (3*FantaCulo!AH28/100) + IF(Punteggio!S28=1,(FantaCulo!AJ28/100)-1, 0) - IF(Punteggio!S28=0,(FantaCulo!AI28/100), 0)</f>
        <v>0</v>
      </c>
      <c r="AL28" s="72"/>
      <c r="AM28" s="72"/>
      <c r="AN28" s="72"/>
      <c r="AO28" s="73">
        <f>Punteggio!U28 - (3*FantaCulo!AL28/100) + IF(Punteggio!U28=1,(FantaCulo!AN28/100)-1, 0) - IF(Punteggio!U28=0,(FantaCulo!AM28/100), 0)</f>
        <v>0</v>
      </c>
    </row>
    <row r="29" spans="1:41" x14ac:dyDescent="0.3">
      <c r="A29" s="76">
        <v>27</v>
      </c>
      <c r="B29" s="71"/>
      <c r="C29" s="71"/>
      <c r="D29" s="71"/>
      <c r="E29" s="88">
        <f>Punteggio!C29 - (3*FantaCulo!B29/100) + IF(Punteggio!C29=1,(FantaCulo!D29/100)-1, 0) - IF(Punteggio!C29=0,(FantaCulo!C29/100), 0)</f>
        <v>0</v>
      </c>
      <c r="F29" s="71"/>
      <c r="G29" s="71"/>
      <c r="H29" s="71"/>
      <c r="I29" s="88">
        <f>Punteggio!E29 - (3*FantaCulo!F29/100) + IF(Punteggio!E29=1,(FantaCulo!H29/100)-1, 0) - IF(Punteggio!E29=0,(FantaCulo!G29/100), 0)</f>
        <v>0</v>
      </c>
      <c r="J29" s="71"/>
      <c r="K29" s="71"/>
      <c r="L29" s="71"/>
      <c r="M29" s="88">
        <f>Punteggio!G29 - (3*FantaCulo!J29/100) + IF(Punteggio!G29=1,(FantaCulo!L29/100)-1, 0) - IF(Punteggio!G29=0,(FantaCulo!K29/100), 0)</f>
        <v>0</v>
      </c>
      <c r="N29" s="71"/>
      <c r="O29" s="71"/>
      <c r="P29" s="71"/>
      <c r="Q29" s="88">
        <f>Punteggio!I29 - (3*FantaCulo!N29/100) + IF(Punteggio!I29=1,(FantaCulo!P29/100)-1, 0) - IF(Punteggio!I29=0,(FantaCulo!O29/100), 0)</f>
        <v>0</v>
      </c>
      <c r="R29" s="71"/>
      <c r="S29" s="71"/>
      <c r="T29" s="71"/>
      <c r="U29" s="88">
        <f>Punteggio!K29 - (3*FantaCulo!R29/100) + IF(Punteggio!K29=1,(FantaCulo!T29/100)-1, 0) - IF(Punteggio!K29=0,(FantaCulo!S29/100), 0)</f>
        <v>0</v>
      </c>
      <c r="V29" s="71"/>
      <c r="W29" s="71"/>
      <c r="X29" s="71"/>
      <c r="Y29" s="88">
        <f>Punteggio!M29 - (3*FantaCulo!V29/100) + IF(Punteggio!M29=1,(FantaCulo!X29/100)-1, 0) - IF(Punteggio!M29=0,(FantaCulo!W29/100), 0)</f>
        <v>0</v>
      </c>
      <c r="Z29" s="71"/>
      <c r="AA29" s="71"/>
      <c r="AB29" s="71"/>
      <c r="AC29" s="88">
        <f>Punteggio!O29 - (3*FantaCulo!Z29/100) + IF(Punteggio!O29=1,(FantaCulo!AB29/100)-1, 0) - IF(Punteggio!O29=0,(FantaCulo!AA29/100), 0)</f>
        <v>0</v>
      </c>
      <c r="AD29" s="71"/>
      <c r="AE29" s="71"/>
      <c r="AF29" s="71"/>
      <c r="AG29" s="88">
        <f>Punteggio!Q29 - (3*FantaCulo!AD29/100) + IF(Punteggio!Q29=1,(FantaCulo!AF29/100)-1, 0) - IF(Punteggio!Q29=0,(FantaCulo!AE29/100), 0)</f>
        <v>0</v>
      </c>
      <c r="AH29" s="71"/>
      <c r="AI29" s="71"/>
      <c r="AJ29" s="71"/>
      <c r="AK29" s="88">
        <f>Punteggio!S29 - (3*FantaCulo!AH29/100) + IF(Punteggio!S29=1,(FantaCulo!AJ29/100)-1, 0) - IF(Punteggio!S29=0,(FantaCulo!AI29/100), 0)</f>
        <v>0</v>
      </c>
      <c r="AL29" s="71"/>
      <c r="AM29" s="71"/>
      <c r="AN29" s="71"/>
      <c r="AO29" s="88">
        <f>Punteggio!U29 - (3*FantaCulo!AL29/100) + IF(Punteggio!U29=1,(FantaCulo!AN29/100)-1, 0) - IF(Punteggio!U29=0,(FantaCulo!AM29/100), 0)</f>
        <v>0</v>
      </c>
    </row>
    <row r="30" spans="1:41" s="75" customFormat="1" x14ac:dyDescent="0.3">
      <c r="A30" s="77">
        <v>28</v>
      </c>
      <c r="B30" s="72"/>
      <c r="C30" s="72"/>
      <c r="D30" s="72"/>
      <c r="E30" s="73">
        <f>Punteggio!C30 - (3*FantaCulo!B30/100) + IF(Punteggio!C30=1,(FantaCulo!D30/100)-1, 0) - IF(Punteggio!C30=0,(FantaCulo!C30/100), 0)</f>
        <v>0</v>
      </c>
      <c r="F30" s="72"/>
      <c r="G30" s="72"/>
      <c r="H30" s="72"/>
      <c r="I30" s="73">
        <f>Punteggio!E30 - (3*FantaCulo!F30/100) + IF(Punteggio!E30=1,(FantaCulo!H30/100)-1, 0) - IF(Punteggio!E30=0,(FantaCulo!G30/100), 0)</f>
        <v>0</v>
      </c>
      <c r="J30" s="72"/>
      <c r="K30" s="72"/>
      <c r="L30" s="72"/>
      <c r="M30" s="73">
        <f>Punteggio!G30 - (3*FantaCulo!J30/100) + IF(Punteggio!G30=1,(FantaCulo!L30/100)-1, 0) - IF(Punteggio!G30=0,(FantaCulo!K30/100), 0)</f>
        <v>0</v>
      </c>
      <c r="N30" s="72"/>
      <c r="O30" s="72"/>
      <c r="P30" s="72"/>
      <c r="Q30" s="73">
        <f>Punteggio!I30 - (3*FantaCulo!N30/100) + IF(Punteggio!I30=1,(FantaCulo!P30/100)-1, 0) - IF(Punteggio!I30=0,(FantaCulo!O30/100), 0)</f>
        <v>0</v>
      </c>
      <c r="R30" s="72"/>
      <c r="S30" s="72"/>
      <c r="T30" s="72"/>
      <c r="U30" s="73">
        <f>Punteggio!K30 - (3*FantaCulo!R30/100) + IF(Punteggio!K30=1,(FantaCulo!T30/100)-1, 0) - IF(Punteggio!K30=0,(FantaCulo!S30/100), 0)</f>
        <v>0</v>
      </c>
      <c r="V30" s="72"/>
      <c r="W30" s="72"/>
      <c r="X30" s="72"/>
      <c r="Y30" s="73">
        <f>Punteggio!M30 - (3*FantaCulo!V30/100) + IF(Punteggio!M30=1,(FantaCulo!X30/100)-1, 0) - IF(Punteggio!M30=0,(FantaCulo!W30/100), 0)</f>
        <v>0</v>
      </c>
      <c r="Z30" s="72"/>
      <c r="AA30" s="72"/>
      <c r="AB30" s="72"/>
      <c r="AC30" s="73">
        <f>Punteggio!O30 - (3*FantaCulo!Z30/100) + IF(Punteggio!O30=1,(FantaCulo!AB30/100)-1, 0) - IF(Punteggio!O30=0,(FantaCulo!AA30/100), 0)</f>
        <v>0</v>
      </c>
      <c r="AD30" s="72"/>
      <c r="AE30" s="72"/>
      <c r="AF30" s="72"/>
      <c r="AG30" s="73">
        <f>Punteggio!Q30 - (3*FantaCulo!AD30/100) + IF(Punteggio!Q30=1,(FantaCulo!AF30/100)-1, 0) - IF(Punteggio!Q30=0,(FantaCulo!AE30/100), 0)</f>
        <v>0</v>
      </c>
      <c r="AH30" s="72"/>
      <c r="AI30" s="72"/>
      <c r="AJ30" s="72"/>
      <c r="AK30" s="73">
        <f>Punteggio!S30 - (3*FantaCulo!AH30/100) + IF(Punteggio!S30=1,(FantaCulo!AJ30/100)-1, 0) - IF(Punteggio!S30=0,(FantaCulo!AI30/100), 0)</f>
        <v>0</v>
      </c>
      <c r="AL30" s="72"/>
      <c r="AM30" s="72"/>
      <c r="AN30" s="72"/>
      <c r="AO30" s="73">
        <f>Punteggio!U30 - (3*FantaCulo!AL30/100) + IF(Punteggio!U30=1,(FantaCulo!AN30/100)-1, 0) - IF(Punteggio!U30=0,(FantaCulo!AM30/100), 0)</f>
        <v>0</v>
      </c>
    </row>
    <row r="31" spans="1:41" x14ac:dyDescent="0.3">
      <c r="A31" s="76">
        <v>29</v>
      </c>
      <c r="B31" s="71"/>
      <c r="C31" s="71"/>
      <c r="D31" s="71"/>
      <c r="E31" s="88">
        <f>Punteggio!C31 - (3*FantaCulo!B31/100) + IF(Punteggio!C31=1,(FantaCulo!D31/100)-1, 0) - IF(Punteggio!C31=0,(FantaCulo!C31/100), 0)</f>
        <v>0</v>
      </c>
      <c r="F31" s="71"/>
      <c r="G31" s="71"/>
      <c r="H31" s="71"/>
      <c r="I31" s="88">
        <f>Punteggio!E31 - (3*FantaCulo!F31/100) + IF(Punteggio!E31=1,(FantaCulo!H31/100)-1, 0) - IF(Punteggio!E31=0,(FantaCulo!G31/100), 0)</f>
        <v>0</v>
      </c>
      <c r="J31" s="71"/>
      <c r="K31" s="71"/>
      <c r="L31" s="71"/>
      <c r="M31" s="88">
        <f>Punteggio!G31 - (3*FantaCulo!J31/100) + IF(Punteggio!G31=1,(FantaCulo!L31/100)-1, 0) - IF(Punteggio!G31=0,(FantaCulo!K31/100), 0)</f>
        <v>0</v>
      </c>
      <c r="N31" s="71"/>
      <c r="O31" s="71"/>
      <c r="P31" s="71"/>
      <c r="Q31" s="88">
        <f>Punteggio!I31 - (3*FantaCulo!N31/100) + IF(Punteggio!I31=1,(FantaCulo!P31/100)-1, 0) - IF(Punteggio!I31=0,(FantaCulo!O31/100), 0)</f>
        <v>0</v>
      </c>
      <c r="R31" s="71"/>
      <c r="S31" s="71"/>
      <c r="T31" s="71"/>
      <c r="U31" s="88">
        <f>Punteggio!K31 - (3*FantaCulo!R31/100) + IF(Punteggio!K31=1,(FantaCulo!T31/100)-1, 0) - IF(Punteggio!K31=0,(FantaCulo!S31/100), 0)</f>
        <v>0</v>
      </c>
      <c r="V31" s="71"/>
      <c r="W31" s="71"/>
      <c r="X31" s="71"/>
      <c r="Y31" s="88">
        <f>Punteggio!M31 - (3*FantaCulo!V31/100) + IF(Punteggio!M31=1,(FantaCulo!X31/100)-1, 0) - IF(Punteggio!M31=0,(FantaCulo!W31/100), 0)</f>
        <v>0</v>
      </c>
      <c r="Z31" s="71"/>
      <c r="AA31" s="71"/>
      <c r="AB31" s="71"/>
      <c r="AC31" s="88">
        <f>Punteggio!O31 - (3*FantaCulo!Z31/100) + IF(Punteggio!O31=1,(FantaCulo!AB31/100)-1, 0) - IF(Punteggio!O31=0,(FantaCulo!AA31/100), 0)</f>
        <v>0</v>
      </c>
      <c r="AD31" s="71"/>
      <c r="AE31" s="71"/>
      <c r="AF31" s="71"/>
      <c r="AG31" s="88">
        <f>Punteggio!Q31 - (3*FantaCulo!AD31/100) + IF(Punteggio!Q31=1,(FantaCulo!AF31/100)-1, 0) - IF(Punteggio!Q31=0,(FantaCulo!AE31/100), 0)</f>
        <v>0</v>
      </c>
      <c r="AH31" s="71"/>
      <c r="AI31" s="71"/>
      <c r="AJ31" s="71"/>
      <c r="AK31" s="88">
        <f>Punteggio!S31 - (3*FantaCulo!AH31/100) + IF(Punteggio!S31=1,(FantaCulo!AJ31/100)-1, 0) - IF(Punteggio!S31=0,(FantaCulo!AI31/100), 0)</f>
        <v>0</v>
      </c>
      <c r="AL31" s="71"/>
      <c r="AM31" s="71"/>
      <c r="AN31" s="71"/>
      <c r="AO31" s="88">
        <f>Punteggio!U31 - (3*FantaCulo!AL31/100) + IF(Punteggio!U31=1,(FantaCulo!AN31/100)-1, 0) - IF(Punteggio!U31=0,(FantaCulo!AM31/100), 0)</f>
        <v>0</v>
      </c>
    </row>
    <row r="32" spans="1:41" s="75" customFormat="1" x14ac:dyDescent="0.3">
      <c r="A32" s="77">
        <v>30</v>
      </c>
      <c r="B32" s="72"/>
      <c r="C32" s="72"/>
      <c r="D32" s="72"/>
      <c r="E32" s="73">
        <f>Punteggio!C32 - (3*FantaCulo!B32/100) + IF(Punteggio!C32=1,(FantaCulo!D32/100)-1, 0) - IF(Punteggio!C32=0,(FantaCulo!C32/100), 0)</f>
        <v>0</v>
      </c>
      <c r="F32" s="72"/>
      <c r="G32" s="72"/>
      <c r="H32" s="72"/>
      <c r="I32" s="73">
        <f>Punteggio!E32 - (3*FantaCulo!F32/100) + IF(Punteggio!E32=1,(FantaCulo!H32/100)-1, 0) - IF(Punteggio!E32=0,(FantaCulo!G32/100), 0)</f>
        <v>0</v>
      </c>
      <c r="J32" s="72"/>
      <c r="K32" s="72"/>
      <c r="L32" s="72"/>
      <c r="M32" s="73">
        <f>Punteggio!G32 - (3*FantaCulo!J32/100) + IF(Punteggio!G32=1,(FantaCulo!L32/100)-1, 0) - IF(Punteggio!G32=0,(FantaCulo!K32/100), 0)</f>
        <v>0</v>
      </c>
      <c r="N32" s="72"/>
      <c r="O32" s="72"/>
      <c r="P32" s="72"/>
      <c r="Q32" s="73">
        <f>Punteggio!I32 - (3*FantaCulo!N32/100) + IF(Punteggio!I32=1,(FantaCulo!P32/100)-1, 0) - IF(Punteggio!I32=0,(FantaCulo!O32/100), 0)</f>
        <v>0</v>
      </c>
      <c r="R32" s="72"/>
      <c r="S32" s="72"/>
      <c r="T32" s="72"/>
      <c r="U32" s="73">
        <f>Punteggio!K32 - (3*FantaCulo!R32/100) + IF(Punteggio!K32=1,(FantaCulo!T32/100)-1, 0) - IF(Punteggio!K32=0,(FantaCulo!S32/100), 0)</f>
        <v>0</v>
      </c>
      <c r="V32" s="72"/>
      <c r="W32" s="72"/>
      <c r="X32" s="72"/>
      <c r="Y32" s="73">
        <f>Punteggio!M32 - (3*FantaCulo!V32/100) + IF(Punteggio!M32=1,(FantaCulo!X32/100)-1, 0) - IF(Punteggio!M32=0,(FantaCulo!W32/100), 0)</f>
        <v>0</v>
      </c>
      <c r="Z32" s="72"/>
      <c r="AA32" s="72"/>
      <c r="AB32" s="72"/>
      <c r="AC32" s="73">
        <f>Punteggio!O32 - (3*FantaCulo!Z32/100) + IF(Punteggio!O32=1,(FantaCulo!AB32/100)-1, 0) - IF(Punteggio!O32=0,(FantaCulo!AA32/100), 0)</f>
        <v>0</v>
      </c>
      <c r="AD32" s="72"/>
      <c r="AE32" s="72"/>
      <c r="AF32" s="72"/>
      <c r="AG32" s="73">
        <f>Punteggio!Q32 - (3*FantaCulo!AD32/100) + IF(Punteggio!Q32=1,(FantaCulo!AF32/100)-1, 0) - IF(Punteggio!Q32=0,(FantaCulo!AE32/100), 0)</f>
        <v>0</v>
      </c>
      <c r="AH32" s="72"/>
      <c r="AI32" s="72"/>
      <c r="AJ32" s="72"/>
      <c r="AK32" s="73">
        <f>Punteggio!S32 - (3*FantaCulo!AH32/100) + IF(Punteggio!S32=1,(FantaCulo!AJ32/100)-1, 0) - IF(Punteggio!S32=0,(FantaCulo!AI32/100), 0)</f>
        <v>0</v>
      </c>
      <c r="AL32" s="72"/>
      <c r="AM32" s="72"/>
      <c r="AN32" s="72"/>
      <c r="AO32" s="73">
        <f>Punteggio!U32 - (3*FantaCulo!AL32/100) + IF(Punteggio!U32=1,(FantaCulo!AN32/100)-1, 0) - IF(Punteggio!U32=0,(FantaCulo!AM32/100), 0)</f>
        <v>0</v>
      </c>
    </row>
    <row r="33" spans="1:41" x14ac:dyDescent="0.3">
      <c r="A33" s="76">
        <v>31</v>
      </c>
      <c r="B33" s="71"/>
      <c r="C33" s="71"/>
      <c r="D33" s="71"/>
      <c r="E33" s="88">
        <f>Punteggio!C33 - (3*FantaCulo!B33/100) + IF(Punteggio!C33=1,(FantaCulo!D33/100)-1, 0) - IF(Punteggio!C33=0,(FantaCulo!C33/100), 0)</f>
        <v>0</v>
      </c>
      <c r="F33" s="71"/>
      <c r="G33" s="71"/>
      <c r="H33" s="71"/>
      <c r="I33" s="88">
        <f>Punteggio!E33 - (3*FantaCulo!F33/100) + IF(Punteggio!E33=1,(FantaCulo!H33/100)-1, 0) - IF(Punteggio!E33=0,(FantaCulo!G33/100), 0)</f>
        <v>0</v>
      </c>
      <c r="J33" s="71"/>
      <c r="K33" s="71"/>
      <c r="L33" s="71"/>
      <c r="M33" s="88">
        <f>Punteggio!G33 - (3*FantaCulo!J33/100) + IF(Punteggio!G33=1,(FantaCulo!L33/100)-1, 0) - IF(Punteggio!G33=0,(FantaCulo!K33/100), 0)</f>
        <v>0</v>
      </c>
      <c r="N33" s="71"/>
      <c r="O33" s="71"/>
      <c r="P33" s="71"/>
      <c r="Q33" s="88">
        <f>Punteggio!I33 - (3*FantaCulo!N33/100) + IF(Punteggio!I33=1,(FantaCulo!P33/100)-1, 0) - IF(Punteggio!I33=0,(FantaCulo!O33/100), 0)</f>
        <v>0</v>
      </c>
      <c r="R33" s="71"/>
      <c r="S33" s="71"/>
      <c r="T33" s="71"/>
      <c r="U33" s="88">
        <f>Punteggio!K33 - (3*FantaCulo!R33/100) + IF(Punteggio!K33=1,(FantaCulo!T33/100)-1, 0) - IF(Punteggio!K33=0,(FantaCulo!S33/100), 0)</f>
        <v>0</v>
      </c>
      <c r="V33" s="71"/>
      <c r="W33" s="71"/>
      <c r="X33" s="71"/>
      <c r="Y33" s="88">
        <f>Punteggio!M33 - (3*FantaCulo!V33/100) + IF(Punteggio!M33=1,(FantaCulo!X33/100)-1, 0) - IF(Punteggio!M33=0,(FantaCulo!W33/100), 0)</f>
        <v>0</v>
      </c>
      <c r="Z33" s="71"/>
      <c r="AA33" s="71"/>
      <c r="AB33" s="71"/>
      <c r="AC33" s="88">
        <f>Punteggio!O33 - (3*FantaCulo!Z33/100) + IF(Punteggio!O33=1,(FantaCulo!AB33/100)-1, 0) - IF(Punteggio!O33=0,(FantaCulo!AA33/100), 0)</f>
        <v>0</v>
      </c>
      <c r="AD33" s="71"/>
      <c r="AE33" s="71"/>
      <c r="AF33" s="71"/>
      <c r="AG33" s="88">
        <f>Punteggio!Q33 - (3*FantaCulo!AD33/100) + IF(Punteggio!Q33=1,(FantaCulo!AF33/100)-1, 0) - IF(Punteggio!Q33=0,(FantaCulo!AE33/100), 0)</f>
        <v>0</v>
      </c>
      <c r="AH33" s="71"/>
      <c r="AI33" s="71"/>
      <c r="AJ33" s="71"/>
      <c r="AK33" s="88">
        <f>Punteggio!S33 - (3*FantaCulo!AH33/100) + IF(Punteggio!S33=1,(FantaCulo!AJ33/100)-1, 0) - IF(Punteggio!S33=0,(FantaCulo!AI33/100), 0)</f>
        <v>0</v>
      </c>
      <c r="AL33" s="71"/>
      <c r="AM33" s="71"/>
      <c r="AN33" s="71"/>
      <c r="AO33" s="88">
        <f>Punteggio!U33 - (3*FantaCulo!AL33/100) + IF(Punteggio!U33=1,(FantaCulo!AN33/100)-1, 0) - IF(Punteggio!U33=0,(FantaCulo!AM33/100), 0)</f>
        <v>0</v>
      </c>
    </row>
    <row r="34" spans="1:41" s="75" customFormat="1" x14ac:dyDescent="0.3">
      <c r="A34" s="77">
        <v>32</v>
      </c>
      <c r="B34" s="72"/>
      <c r="C34" s="72"/>
      <c r="D34" s="72"/>
      <c r="E34" s="73">
        <f>Punteggio!C34 - (3*FantaCulo!B34/100) + IF(Punteggio!C34=1,(FantaCulo!D34/100)-1, 0) - IF(Punteggio!C34=0,(FantaCulo!C34/100), 0)</f>
        <v>0</v>
      </c>
      <c r="F34" s="72"/>
      <c r="G34" s="72"/>
      <c r="H34" s="72"/>
      <c r="I34" s="73">
        <f>Punteggio!E34 - (3*FantaCulo!F34/100) + IF(Punteggio!E34=1,(FantaCulo!H34/100)-1, 0) - IF(Punteggio!E34=0,(FantaCulo!G34/100), 0)</f>
        <v>0</v>
      </c>
      <c r="J34" s="72"/>
      <c r="K34" s="72"/>
      <c r="L34" s="72"/>
      <c r="M34" s="73">
        <f>Punteggio!G34 - (3*FantaCulo!J34/100) + IF(Punteggio!G34=1,(FantaCulo!L34/100)-1, 0) - IF(Punteggio!G34=0,(FantaCulo!K34/100), 0)</f>
        <v>0</v>
      </c>
      <c r="N34" s="72"/>
      <c r="O34" s="72"/>
      <c r="P34" s="72"/>
      <c r="Q34" s="73">
        <f>Punteggio!I34 - (3*FantaCulo!N34/100) + IF(Punteggio!I34=1,(FantaCulo!P34/100)-1, 0) - IF(Punteggio!I34=0,(FantaCulo!O34/100), 0)</f>
        <v>0</v>
      </c>
      <c r="R34" s="72"/>
      <c r="S34" s="72"/>
      <c r="T34" s="72"/>
      <c r="U34" s="73">
        <f>Punteggio!K34 - (3*FantaCulo!R34/100) + IF(Punteggio!K34=1,(FantaCulo!T34/100)-1, 0) - IF(Punteggio!K34=0,(FantaCulo!S34/100), 0)</f>
        <v>0</v>
      </c>
      <c r="V34" s="72"/>
      <c r="W34" s="72"/>
      <c r="X34" s="72"/>
      <c r="Y34" s="73">
        <f>Punteggio!M34 - (3*FantaCulo!V34/100) + IF(Punteggio!M34=1,(FantaCulo!X34/100)-1, 0) - IF(Punteggio!M34=0,(FantaCulo!W34/100), 0)</f>
        <v>0</v>
      </c>
      <c r="Z34" s="72"/>
      <c r="AA34" s="72"/>
      <c r="AB34" s="72"/>
      <c r="AC34" s="73">
        <f>Punteggio!O34 - (3*FantaCulo!Z34/100) + IF(Punteggio!O34=1,(FantaCulo!AB34/100)-1, 0) - IF(Punteggio!O34=0,(FantaCulo!AA34/100), 0)</f>
        <v>0</v>
      </c>
      <c r="AD34" s="72"/>
      <c r="AE34" s="72"/>
      <c r="AF34" s="72"/>
      <c r="AG34" s="73">
        <f>Punteggio!Q34 - (3*FantaCulo!AD34/100) + IF(Punteggio!Q34=1,(FantaCulo!AF34/100)-1, 0) - IF(Punteggio!Q34=0,(FantaCulo!AE34/100), 0)</f>
        <v>0</v>
      </c>
      <c r="AH34" s="72"/>
      <c r="AI34" s="72"/>
      <c r="AJ34" s="72"/>
      <c r="AK34" s="73">
        <f>Punteggio!S34 - (3*FantaCulo!AH34/100) + IF(Punteggio!S34=1,(FantaCulo!AJ34/100)-1, 0) - IF(Punteggio!S34=0,(FantaCulo!AI34/100), 0)</f>
        <v>0</v>
      </c>
      <c r="AL34" s="72"/>
      <c r="AM34" s="72"/>
      <c r="AN34" s="72"/>
      <c r="AO34" s="73">
        <f>Punteggio!U34 - (3*FantaCulo!AL34/100) + IF(Punteggio!U34=1,(FantaCulo!AN34/100)-1, 0) - IF(Punteggio!U34=0,(FantaCulo!AM34/100), 0)</f>
        <v>0</v>
      </c>
    </row>
    <row r="35" spans="1:41" x14ac:dyDescent="0.3">
      <c r="A35" s="76">
        <v>33</v>
      </c>
      <c r="B35" s="71"/>
      <c r="C35" s="71"/>
      <c r="D35" s="71"/>
      <c r="E35" s="88">
        <f>Punteggio!C35 - (3*FantaCulo!B35/100) + IF(Punteggio!C35=1,(FantaCulo!D35/100)-1, 0) - IF(Punteggio!C35=0,(FantaCulo!C35/100), 0)</f>
        <v>0</v>
      </c>
      <c r="F35" s="71"/>
      <c r="G35" s="71"/>
      <c r="H35" s="71"/>
      <c r="I35" s="88">
        <f>Punteggio!E35 - (3*FantaCulo!F35/100) + IF(Punteggio!E35=1,(FantaCulo!H35/100)-1, 0) - IF(Punteggio!E35=0,(FantaCulo!G35/100), 0)</f>
        <v>0</v>
      </c>
      <c r="J35" s="71"/>
      <c r="K35" s="71"/>
      <c r="L35" s="71"/>
      <c r="M35" s="88">
        <f>Punteggio!G35 - (3*FantaCulo!J35/100) + IF(Punteggio!G35=1,(FantaCulo!L35/100)-1, 0) - IF(Punteggio!G35=0,(FantaCulo!K35/100), 0)</f>
        <v>0</v>
      </c>
      <c r="N35" s="71"/>
      <c r="O35" s="71"/>
      <c r="P35" s="71"/>
      <c r="Q35" s="88">
        <f>Punteggio!I35 - (3*FantaCulo!N35/100) + IF(Punteggio!I35=1,(FantaCulo!P35/100)-1, 0) - IF(Punteggio!I35=0,(FantaCulo!O35/100), 0)</f>
        <v>0</v>
      </c>
      <c r="R35" s="71"/>
      <c r="S35" s="71"/>
      <c r="T35" s="71"/>
      <c r="U35" s="88">
        <f>Punteggio!K35 - (3*FantaCulo!R35/100) + IF(Punteggio!K35=1,(FantaCulo!T35/100)-1, 0) - IF(Punteggio!K35=0,(FantaCulo!S35/100), 0)</f>
        <v>0</v>
      </c>
      <c r="V35" s="71"/>
      <c r="W35" s="71"/>
      <c r="X35" s="71"/>
      <c r="Y35" s="88">
        <f>Punteggio!M35 - (3*FantaCulo!V35/100) + IF(Punteggio!M35=1,(FantaCulo!X35/100)-1, 0) - IF(Punteggio!M35=0,(FantaCulo!W35/100), 0)</f>
        <v>0</v>
      </c>
      <c r="Z35" s="71"/>
      <c r="AA35" s="71"/>
      <c r="AB35" s="71"/>
      <c r="AC35" s="88">
        <f>Punteggio!O35 - (3*FantaCulo!Z35/100) + IF(Punteggio!O35=1,(FantaCulo!AB35/100)-1, 0) - IF(Punteggio!O35=0,(FantaCulo!AA35/100), 0)</f>
        <v>0</v>
      </c>
      <c r="AD35" s="71"/>
      <c r="AE35" s="71"/>
      <c r="AF35" s="71"/>
      <c r="AG35" s="88">
        <f>Punteggio!Q35 - (3*FantaCulo!AD35/100) + IF(Punteggio!Q35=1,(FantaCulo!AF35/100)-1, 0) - IF(Punteggio!Q35=0,(FantaCulo!AE35/100), 0)</f>
        <v>0</v>
      </c>
      <c r="AH35" s="71"/>
      <c r="AI35" s="71"/>
      <c r="AJ35" s="71"/>
      <c r="AK35" s="88">
        <f>Punteggio!S35 - (3*FantaCulo!AH35/100) + IF(Punteggio!S35=1,(FantaCulo!AJ35/100)-1, 0) - IF(Punteggio!S35=0,(FantaCulo!AI35/100), 0)</f>
        <v>0</v>
      </c>
      <c r="AL35" s="71"/>
      <c r="AM35" s="71"/>
      <c r="AN35" s="71"/>
      <c r="AO35" s="88">
        <f>Punteggio!U35 - (3*FantaCulo!AL35/100) + IF(Punteggio!U35=1,(FantaCulo!AN35/100)-1, 0) - IF(Punteggio!U35=0,(FantaCulo!AM35/100), 0)</f>
        <v>0</v>
      </c>
    </row>
    <row r="36" spans="1:41" s="75" customFormat="1" x14ac:dyDescent="0.3">
      <c r="A36" s="77">
        <v>34</v>
      </c>
      <c r="B36" s="72"/>
      <c r="C36" s="72"/>
      <c r="D36" s="72"/>
      <c r="E36" s="73">
        <f>Punteggio!C36 - (3*FantaCulo!B36/100) + IF(Punteggio!C36=1,(FantaCulo!D36/100)-1, 0) - IF(Punteggio!C36=0,(FantaCulo!C36/100), 0)</f>
        <v>0</v>
      </c>
      <c r="F36" s="72"/>
      <c r="G36" s="72"/>
      <c r="H36" s="72"/>
      <c r="I36" s="73">
        <f>Punteggio!E36 - (3*FantaCulo!F36/100) + IF(Punteggio!E36=1,(FantaCulo!H36/100)-1, 0) - IF(Punteggio!E36=0,(FantaCulo!G36/100), 0)</f>
        <v>0</v>
      </c>
      <c r="J36" s="72"/>
      <c r="K36" s="72"/>
      <c r="L36" s="72"/>
      <c r="M36" s="73">
        <f>Punteggio!G36 - (3*FantaCulo!J36/100) + IF(Punteggio!G36=1,(FantaCulo!L36/100)-1, 0) - IF(Punteggio!G36=0,(FantaCulo!K36/100), 0)</f>
        <v>0</v>
      </c>
      <c r="N36" s="72"/>
      <c r="O36" s="72"/>
      <c r="P36" s="72"/>
      <c r="Q36" s="73">
        <f>Punteggio!I36 - (3*FantaCulo!N36/100) + IF(Punteggio!I36=1,(FantaCulo!P36/100)-1, 0) - IF(Punteggio!I36=0,(FantaCulo!O36/100), 0)</f>
        <v>0</v>
      </c>
      <c r="R36" s="72"/>
      <c r="S36" s="72"/>
      <c r="T36" s="72"/>
      <c r="U36" s="73">
        <f>Punteggio!K36 - (3*FantaCulo!R36/100) + IF(Punteggio!K36=1,(FantaCulo!T36/100)-1, 0) - IF(Punteggio!K36=0,(FantaCulo!S36/100), 0)</f>
        <v>0</v>
      </c>
      <c r="V36" s="72"/>
      <c r="W36" s="72"/>
      <c r="X36" s="72"/>
      <c r="Y36" s="73">
        <f>Punteggio!M36 - (3*FantaCulo!V36/100) + IF(Punteggio!M36=1,(FantaCulo!X36/100)-1, 0) - IF(Punteggio!M36=0,(FantaCulo!W36/100), 0)</f>
        <v>0</v>
      </c>
      <c r="Z36" s="72"/>
      <c r="AA36" s="72"/>
      <c r="AB36" s="72"/>
      <c r="AC36" s="73">
        <f>Punteggio!O36 - (3*FantaCulo!Z36/100) + IF(Punteggio!O36=1,(FantaCulo!AB36/100)-1, 0) - IF(Punteggio!O36=0,(FantaCulo!AA36/100), 0)</f>
        <v>0</v>
      </c>
      <c r="AD36" s="72"/>
      <c r="AE36" s="72"/>
      <c r="AF36" s="72"/>
      <c r="AG36" s="73">
        <f>Punteggio!Q36 - (3*FantaCulo!AD36/100) + IF(Punteggio!Q36=1,(FantaCulo!AF36/100)-1, 0) - IF(Punteggio!Q36=0,(FantaCulo!AE36/100), 0)</f>
        <v>0</v>
      </c>
      <c r="AH36" s="72"/>
      <c r="AI36" s="72"/>
      <c r="AJ36" s="72"/>
      <c r="AK36" s="73">
        <f>Punteggio!S36 - (3*FantaCulo!AH36/100) + IF(Punteggio!S36=1,(FantaCulo!AJ36/100)-1, 0) - IF(Punteggio!S36=0,(FantaCulo!AI36/100), 0)</f>
        <v>0</v>
      </c>
      <c r="AL36" s="72"/>
      <c r="AM36" s="72"/>
      <c r="AN36" s="72"/>
      <c r="AO36" s="73">
        <f>Punteggio!U36 - (3*FantaCulo!AL36/100) + IF(Punteggio!U36=1,(FantaCulo!AN36/100)-1, 0) - IF(Punteggio!U36=0,(FantaCulo!AM36/100), 0)</f>
        <v>0</v>
      </c>
    </row>
    <row r="37" spans="1:41" x14ac:dyDescent="0.3">
      <c r="A37" s="76">
        <v>35</v>
      </c>
      <c r="B37" s="71"/>
      <c r="C37" s="71"/>
      <c r="D37" s="71"/>
      <c r="E37" s="88">
        <f>Punteggio!C37 - (3*FantaCulo!B37/100) + IF(Punteggio!C37=1,(FantaCulo!D37/100)-1, 0) - IF(Punteggio!C37=0,(FantaCulo!C37/100), 0)</f>
        <v>0</v>
      </c>
      <c r="F37" s="71"/>
      <c r="G37" s="71"/>
      <c r="H37" s="71"/>
      <c r="I37" s="88">
        <f>Punteggio!E37 - (3*FantaCulo!F37/100) + IF(Punteggio!E37=1,(FantaCulo!H37/100)-1, 0) - IF(Punteggio!E37=0,(FantaCulo!G37/100), 0)</f>
        <v>0</v>
      </c>
      <c r="J37" s="71"/>
      <c r="K37" s="71"/>
      <c r="L37" s="71"/>
      <c r="M37" s="88">
        <f>Punteggio!G37 - (3*FantaCulo!J37/100) + IF(Punteggio!G37=1,(FantaCulo!L37/100)-1, 0) - IF(Punteggio!G37=0,(FantaCulo!K37/100), 0)</f>
        <v>0</v>
      </c>
      <c r="N37" s="71"/>
      <c r="O37" s="71"/>
      <c r="P37" s="71"/>
      <c r="Q37" s="88">
        <f>Punteggio!I37 - (3*FantaCulo!N37/100) + IF(Punteggio!I37=1,(FantaCulo!P37/100)-1, 0) - IF(Punteggio!I37=0,(FantaCulo!O37/100), 0)</f>
        <v>0</v>
      </c>
      <c r="R37" s="71"/>
      <c r="S37" s="71"/>
      <c r="T37" s="71"/>
      <c r="U37" s="88">
        <f>Punteggio!K37 - (3*FantaCulo!R37/100) + IF(Punteggio!K37=1,(FantaCulo!T37/100)-1, 0) - IF(Punteggio!K37=0,(FantaCulo!S37/100), 0)</f>
        <v>0</v>
      </c>
      <c r="V37" s="71"/>
      <c r="W37" s="71"/>
      <c r="X37" s="71"/>
      <c r="Y37" s="88">
        <f>Punteggio!M37 - (3*FantaCulo!V37/100) + IF(Punteggio!M37=1,(FantaCulo!X37/100)-1, 0) - IF(Punteggio!M37=0,(FantaCulo!W37/100), 0)</f>
        <v>0</v>
      </c>
      <c r="Z37" s="71"/>
      <c r="AA37" s="71"/>
      <c r="AB37" s="71"/>
      <c r="AC37" s="88">
        <f>Punteggio!O37 - (3*FantaCulo!Z37/100) + IF(Punteggio!O37=1,(FantaCulo!AB37/100)-1, 0) - IF(Punteggio!O37=0,(FantaCulo!AA37/100), 0)</f>
        <v>0</v>
      </c>
      <c r="AD37" s="71"/>
      <c r="AE37" s="71"/>
      <c r="AF37" s="71"/>
      <c r="AG37" s="88">
        <f>Punteggio!Q37 - (3*FantaCulo!AD37/100) + IF(Punteggio!Q37=1,(FantaCulo!AF37/100)-1, 0) - IF(Punteggio!Q37=0,(FantaCulo!AE37/100), 0)</f>
        <v>0</v>
      </c>
      <c r="AH37" s="71"/>
      <c r="AI37" s="71"/>
      <c r="AJ37" s="71"/>
      <c r="AK37" s="88">
        <f>Punteggio!S37 - (3*FantaCulo!AH37/100) + IF(Punteggio!S37=1,(FantaCulo!AJ37/100)-1, 0) - IF(Punteggio!S37=0,(FantaCulo!AI37/100), 0)</f>
        <v>0</v>
      </c>
      <c r="AL37" s="71"/>
      <c r="AM37" s="71"/>
      <c r="AN37" s="71"/>
      <c r="AO37" s="88">
        <f>Punteggio!U37 - (3*FantaCulo!AL37/100) + IF(Punteggio!U37=1,(FantaCulo!AN37/100)-1, 0) - IF(Punteggio!U37=0,(FantaCulo!AM37/100), 0)</f>
        <v>0</v>
      </c>
    </row>
    <row r="38" spans="1:41" s="75" customFormat="1" ht="14.5" thickBot="1" x14ac:dyDescent="0.35">
      <c r="A38" s="77">
        <v>36</v>
      </c>
      <c r="B38" s="79"/>
      <c r="C38" s="79"/>
      <c r="D38" s="79"/>
      <c r="E38" s="73">
        <f>Punteggio!C38 - (3*FantaCulo!B38/100) + IF(Punteggio!C38=1,(FantaCulo!D38/100)-1, 0) - IF(Punteggio!C38=0,(FantaCulo!C38/100), 0)</f>
        <v>0</v>
      </c>
      <c r="F38" s="79"/>
      <c r="G38" s="79"/>
      <c r="H38" s="79"/>
      <c r="I38" s="73">
        <f>Punteggio!E38 - (3*FantaCulo!F38/100) + IF(Punteggio!E38=1,(FantaCulo!H38/100)-1, 0) - IF(Punteggio!E38=0,(FantaCulo!G38/100), 0)</f>
        <v>0</v>
      </c>
      <c r="J38" s="79"/>
      <c r="K38" s="79"/>
      <c r="L38" s="79"/>
      <c r="M38" s="73">
        <f>Punteggio!G38 - (3*FantaCulo!J38/100) + IF(Punteggio!G38=1,(FantaCulo!L38/100)-1, 0) - IF(Punteggio!G38=0,(FantaCulo!K38/100), 0)</f>
        <v>0</v>
      </c>
      <c r="N38" s="79"/>
      <c r="O38" s="79"/>
      <c r="P38" s="79"/>
      <c r="Q38" s="73">
        <f>Punteggio!I38 - (3*FantaCulo!N38/100) + IF(Punteggio!I38=1,(FantaCulo!P38/100)-1, 0) - IF(Punteggio!I38=0,(FantaCulo!O38/100), 0)</f>
        <v>0</v>
      </c>
      <c r="R38" s="79"/>
      <c r="S38" s="79"/>
      <c r="T38" s="79"/>
      <c r="U38" s="73">
        <f>Punteggio!K38 - (3*FantaCulo!R38/100) + IF(Punteggio!K38=1,(FantaCulo!T38/100)-1, 0) - IF(Punteggio!K38=0,(FantaCulo!S38/100), 0)</f>
        <v>0</v>
      </c>
      <c r="V38" s="79"/>
      <c r="W38" s="79"/>
      <c r="X38" s="79"/>
      <c r="Y38" s="73">
        <f>Punteggio!M38 - (3*FantaCulo!V38/100) + IF(Punteggio!M38=1,(FantaCulo!X38/100)-1, 0) - IF(Punteggio!M38=0,(FantaCulo!W38/100), 0)</f>
        <v>0</v>
      </c>
      <c r="Z38" s="79"/>
      <c r="AA38" s="79"/>
      <c r="AB38" s="79"/>
      <c r="AC38" s="73">
        <f>Punteggio!O38 - (3*FantaCulo!Z38/100) + IF(Punteggio!O38=1,(FantaCulo!AB38/100)-1, 0) - IF(Punteggio!O38=0,(FantaCulo!AA38/100), 0)</f>
        <v>0</v>
      </c>
      <c r="AD38" s="79"/>
      <c r="AE38" s="79"/>
      <c r="AF38" s="79"/>
      <c r="AG38" s="73">
        <f>Punteggio!Q38 - (3*FantaCulo!AD38/100) + IF(Punteggio!Q38=1,(FantaCulo!AF38/100)-1, 0) - IF(Punteggio!Q38=0,(FantaCulo!AE38/100), 0)</f>
        <v>0</v>
      </c>
      <c r="AH38" s="79"/>
      <c r="AI38" s="79"/>
      <c r="AJ38" s="79"/>
      <c r="AK38" s="73">
        <f>Punteggio!S38 - (3*FantaCulo!AH38/100) + IF(Punteggio!S38=1,(FantaCulo!AJ38/100)-1, 0) - IF(Punteggio!S38=0,(FantaCulo!AI38/100), 0)</f>
        <v>0</v>
      </c>
      <c r="AL38" s="79"/>
      <c r="AM38" s="79"/>
      <c r="AN38" s="79"/>
      <c r="AO38" s="73">
        <f>Punteggio!U38 - (3*FantaCulo!AL38/100) + IF(Punteggio!U38=1,(FantaCulo!AN38/100)-1, 0) - IF(Punteggio!U38=0,(FantaCulo!AM38/100), 0)</f>
        <v>0</v>
      </c>
    </row>
    <row r="39" spans="1:41" ht="14.5" thickBot="1" x14ac:dyDescent="0.3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x14ac:dyDescent="0.3">
      <c r="A40" s="255" t="s">
        <v>282</v>
      </c>
      <c r="B40" s="270">
        <f>SUM(E3:E38)</f>
        <v>4.1123000000000012</v>
      </c>
      <c r="C40" s="271"/>
      <c r="D40" s="271"/>
      <c r="E40" s="272"/>
      <c r="F40" s="270">
        <f>SUM(I3:I38)</f>
        <v>4.0013000000000005</v>
      </c>
      <c r="G40" s="271"/>
      <c r="H40" s="271"/>
      <c r="I40" s="272"/>
      <c r="J40" s="270">
        <f>SUM(M3:M38)</f>
        <v>-1.8870999999999989</v>
      </c>
      <c r="K40" s="271"/>
      <c r="L40" s="271"/>
      <c r="M40" s="272"/>
      <c r="N40" s="270">
        <f>SUM(Q3:Q38)</f>
        <v>-2.1096999999999992</v>
      </c>
      <c r="O40" s="271"/>
      <c r="P40" s="271"/>
      <c r="Q40" s="272"/>
      <c r="R40" s="270">
        <f>SUM(U3:U38)</f>
        <v>-5.5534999999999979</v>
      </c>
      <c r="S40" s="271"/>
      <c r="T40" s="271"/>
      <c r="U40" s="272"/>
      <c r="V40" s="270">
        <f>SUM(Y3:Y38)</f>
        <v>0.3344000000000007</v>
      </c>
      <c r="W40" s="271"/>
      <c r="X40" s="271"/>
      <c r="Y40" s="272"/>
      <c r="Z40" s="270">
        <f>SUM(AC3:AC38)</f>
        <v>-2.553799999999999</v>
      </c>
      <c r="AA40" s="271"/>
      <c r="AB40" s="271"/>
      <c r="AC40" s="272"/>
      <c r="AD40" s="270">
        <f>SUM(AG3:AG38)</f>
        <v>-3.2208999999999994</v>
      </c>
      <c r="AE40" s="271"/>
      <c r="AF40" s="271"/>
      <c r="AG40" s="272"/>
      <c r="AH40" s="270">
        <f>SUM(AK3:AK38)</f>
        <v>-3.109799999999999</v>
      </c>
      <c r="AI40" s="271"/>
      <c r="AJ40" s="271"/>
      <c r="AK40" s="272"/>
      <c r="AL40" s="270">
        <f>SUM(AO3:AO38)</f>
        <v>4.3349000000000011</v>
      </c>
      <c r="AM40" s="271"/>
      <c r="AN40" s="271"/>
      <c r="AO40" s="273"/>
    </row>
    <row r="41" spans="1:41" x14ac:dyDescent="0.3">
      <c r="A41" s="255"/>
      <c r="B41" s="260">
        <f>B40</f>
        <v>4.1123000000000012</v>
      </c>
      <c r="C41" s="260"/>
      <c r="D41" s="260"/>
      <c r="E41" s="260"/>
      <c r="F41" s="260">
        <f t="shared" ref="F41" si="0">F40</f>
        <v>4.0013000000000005</v>
      </c>
      <c r="G41" s="260"/>
      <c r="H41" s="260"/>
      <c r="I41" s="260"/>
      <c r="J41" s="260">
        <f t="shared" ref="J41" si="1">J40</f>
        <v>-1.8870999999999989</v>
      </c>
      <c r="K41" s="260"/>
      <c r="L41" s="260"/>
      <c r="M41" s="260"/>
      <c r="N41" s="260">
        <f t="shared" ref="N41" si="2">N40</f>
        <v>-2.1096999999999992</v>
      </c>
      <c r="O41" s="260"/>
      <c r="P41" s="260"/>
      <c r="Q41" s="260"/>
      <c r="R41" s="260">
        <f t="shared" ref="R41" si="3">R40</f>
        <v>-5.5534999999999979</v>
      </c>
      <c r="S41" s="260"/>
      <c r="T41" s="260"/>
      <c r="U41" s="260"/>
      <c r="V41" s="260">
        <f t="shared" ref="V41" si="4">V40</f>
        <v>0.3344000000000007</v>
      </c>
      <c r="W41" s="260"/>
      <c r="X41" s="260"/>
      <c r="Y41" s="260"/>
      <c r="Z41" s="260">
        <f t="shared" ref="Z41" si="5">Z40</f>
        <v>-2.553799999999999</v>
      </c>
      <c r="AA41" s="260"/>
      <c r="AB41" s="260"/>
      <c r="AC41" s="260"/>
      <c r="AD41" s="260">
        <f t="shared" ref="AD41" si="6">AD40</f>
        <v>-3.2208999999999994</v>
      </c>
      <c r="AE41" s="260"/>
      <c r="AF41" s="260"/>
      <c r="AG41" s="260"/>
      <c r="AH41" s="260">
        <f t="shared" ref="AH41" si="7">AH40</f>
        <v>-3.109799999999999</v>
      </c>
      <c r="AI41" s="260"/>
      <c r="AJ41" s="260"/>
      <c r="AK41" s="260"/>
      <c r="AL41" s="260">
        <f t="shared" ref="AL41" si="8">AL40</f>
        <v>4.3349000000000011</v>
      </c>
      <c r="AM41" s="260"/>
      <c r="AN41" s="260"/>
      <c r="AO41" s="260"/>
    </row>
    <row r="46" spans="1:41" x14ac:dyDescent="0.3">
      <c r="D46" s="86"/>
      <c r="E46" s="86"/>
    </row>
    <row r="47" spans="1:41" x14ac:dyDescent="0.3">
      <c r="D47" s="86"/>
      <c r="E47" s="86"/>
    </row>
    <row r="48" spans="1:41" x14ac:dyDescent="0.3">
      <c r="D48" s="86"/>
      <c r="E48" s="86"/>
    </row>
    <row r="49" spans="4:5" x14ac:dyDescent="0.3">
      <c r="D49" s="86"/>
      <c r="E49" s="86"/>
    </row>
    <row r="50" spans="4:5" x14ac:dyDescent="0.3">
      <c r="D50" s="86"/>
      <c r="E50" s="86"/>
    </row>
    <row r="51" spans="4:5" x14ac:dyDescent="0.3">
      <c r="D51" s="86"/>
      <c r="E51" s="86"/>
    </row>
    <row r="52" spans="4:5" x14ac:dyDescent="0.3">
      <c r="D52" s="86"/>
      <c r="E52" s="86"/>
    </row>
    <row r="53" spans="4:5" x14ac:dyDescent="0.3">
      <c r="D53" s="86"/>
      <c r="E53" s="86"/>
    </row>
    <row r="54" spans="4:5" x14ac:dyDescent="0.3">
      <c r="D54" s="86"/>
      <c r="E54" s="86"/>
    </row>
    <row r="55" spans="4:5" x14ac:dyDescent="0.3">
      <c r="D55" s="86"/>
      <c r="E55" s="86"/>
    </row>
  </sheetData>
  <sortState ref="AQ3:AR12">
    <sortCondition descending="1" ref="AR3"/>
  </sortState>
  <mergeCells count="31">
    <mergeCell ref="AL41:AO41"/>
    <mergeCell ref="R41:U41"/>
    <mergeCell ref="V41:Y41"/>
    <mergeCell ref="Z41:AC41"/>
    <mergeCell ref="AD41:AG41"/>
    <mergeCell ref="AH41:AK41"/>
    <mergeCell ref="V40:Y40"/>
    <mergeCell ref="Z40:AC40"/>
    <mergeCell ref="AD40:AG40"/>
    <mergeCell ref="AH40:AK40"/>
    <mergeCell ref="AL40:AO40"/>
    <mergeCell ref="R1:U1"/>
    <mergeCell ref="B40:E40"/>
    <mergeCell ref="F40:I40"/>
    <mergeCell ref="J40:M40"/>
    <mergeCell ref="N40:Q40"/>
    <mergeCell ref="R40:U40"/>
    <mergeCell ref="AL1:AO1"/>
    <mergeCell ref="AH1:AK1"/>
    <mergeCell ref="AD1:AG1"/>
    <mergeCell ref="Z1:AC1"/>
    <mergeCell ref="V1:Y1"/>
    <mergeCell ref="A40:A41"/>
    <mergeCell ref="B1:E1"/>
    <mergeCell ref="F1:I1"/>
    <mergeCell ref="J1:M1"/>
    <mergeCell ref="N1:Q1"/>
    <mergeCell ref="B41:E41"/>
    <mergeCell ref="F41:I41"/>
    <mergeCell ref="J41:M41"/>
    <mergeCell ref="N41:Q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5"/>
  <sheetViews>
    <sheetView zoomScale="80" zoomScaleNormal="80" workbookViewId="0">
      <pane ySplit="1" topLeftCell="A2" activePane="bottomLeft" state="frozen"/>
      <selection pane="bottomLeft" activeCell="P51" sqref="P51"/>
    </sheetView>
  </sheetViews>
  <sheetFormatPr defaultRowHeight="14" x14ac:dyDescent="0.3"/>
  <cols>
    <col min="1" max="1" width="15.5" bestFit="1" customWidth="1"/>
  </cols>
  <sheetData>
    <row r="1" spans="1:21" ht="14.5" thickBot="1" x14ac:dyDescent="0.35">
      <c r="A1" s="62" t="s">
        <v>268</v>
      </c>
      <c r="B1" s="286" t="s">
        <v>327</v>
      </c>
      <c r="C1" s="287"/>
      <c r="D1" s="288" t="s">
        <v>7</v>
      </c>
      <c r="E1" s="289"/>
      <c r="F1" s="290" t="s">
        <v>345</v>
      </c>
      <c r="G1" s="291"/>
      <c r="H1" s="292" t="s">
        <v>9</v>
      </c>
      <c r="I1" s="293"/>
      <c r="J1" s="294" t="s">
        <v>10</v>
      </c>
      <c r="K1" s="295"/>
      <c r="L1" s="296" t="s">
        <v>267</v>
      </c>
      <c r="M1" s="297"/>
      <c r="N1" s="278" t="s">
        <v>328</v>
      </c>
      <c r="O1" s="279"/>
      <c r="P1" s="280" t="s">
        <v>272</v>
      </c>
      <c r="Q1" s="281"/>
      <c r="R1" s="282" t="s">
        <v>273</v>
      </c>
      <c r="S1" s="283"/>
      <c r="T1" s="284" t="s">
        <v>13</v>
      </c>
      <c r="U1" s="285"/>
    </row>
    <row r="2" spans="1:21" x14ac:dyDescent="0.3">
      <c r="A2" s="80"/>
      <c r="B2" s="82" t="s">
        <v>283</v>
      </c>
      <c r="C2" s="125" t="s">
        <v>284</v>
      </c>
      <c r="D2" s="120" t="s">
        <v>283</v>
      </c>
      <c r="E2" s="125" t="s">
        <v>284</v>
      </c>
      <c r="F2" s="120" t="s">
        <v>283</v>
      </c>
      <c r="G2" s="125" t="s">
        <v>284</v>
      </c>
      <c r="H2" s="120" t="s">
        <v>283</v>
      </c>
      <c r="I2" s="125" t="s">
        <v>284</v>
      </c>
      <c r="J2" s="120" t="s">
        <v>283</v>
      </c>
      <c r="K2" s="125" t="s">
        <v>284</v>
      </c>
      <c r="L2" s="120" t="s">
        <v>283</v>
      </c>
      <c r="M2" s="125" t="s">
        <v>284</v>
      </c>
      <c r="N2" s="120" t="s">
        <v>283</v>
      </c>
      <c r="O2" s="125" t="s">
        <v>284</v>
      </c>
      <c r="P2" s="120" t="s">
        <v>283</v>
      </c>
      <c r="Q2" s="125" t="s">
        <v>284</v>
      </c>
      <c r="R2" s="120" t="s">
        <v>283</v>
      </c>
      <c r="S2" s="125" t="s">
        <v>284</v>
      </c>
      <c r="T2" s="120" t="s">
        <v>283</v>
      </c>
      <c r="U2" s="82" t="s">
        <v>284</v>
      </c>
    </row>
    <row r="3" spans="1:21" x14ac:dyDescent="0.3">
      <c r="A3" s="63">
        <v>1</v>
      </c>
      <c r="B3" s="95">
        <v>59</v>
      </c>
      <c r="C3" s="81">
        <v>0</v>
      </c>
      <c r="D3" s="121">
        <v>67.5</v>
      </c>
      <c r="E3" s="81">
        <v>1</v>
      </c>
      <c r="F3" s="121">
        <v>70.5</v>
      </c>
      <c r="G3" s="81">
        <v>0</v>
      </c>
      <c r="H3" s="121">
        <v>75</v>
      </c>
      <c r="I3" s="81">
        <v>1</v>
      </c>
      <c r="J3" s="121">
        <v>86.5</v>
      </c>
      <c r="K3" s="81">
        <v>3</v>
      </c>
      <c r="L3" s="121">
        <v>71</v>
      </c>
      <c r="M3" s="81">
        <v>0</v>
      </c>
      <c r="N3" s="121">
        <v>73</v>
      </c>
      <c r="O3" s="81">
        <v>3</v>
      </c>
      <c r="P3" s="180">
        <v>84.5</v>
      </c>
      <c r="Q3" s="81">
        <v>3</v>
      </c>
      <c r="R3" s="121">
        <v>77.5</v>
      </c>
      <c r="S3" s="81">
        <v>1</v>
      </c>
      <c r="T3" s="121">
        <v>69</v>
      </c>
      <c r="U3" s="81">
        <v>1</v>
      </c>
    </row>
    <row r="4" spans="1:21" x14ac:dyDescent="0.3">
      <c r="A4" s="56">
        <v>2</v>
      </c>
      <c r="B4" s="47">
        <v>66</v>
      </c>
      <c r="C4" s="44">
        <v>3</v>
      </c>
      <c r="D4" s="122">
        <v>77</v>
      </c>
      <c r="E4" s="44">
        <v>3</v>
      </c>
      <c r="F4" s="122">
        <v>77.5</v>
      </c>
      <c r="G4" s="44">
        <v>3</v>
      </c>
      <c r="H4" s="122">
        <v>78</v>
      </c>
      <c r="I4" s="44">
        <v>1</v>
      </c>
      <c r="J4" s="122">
        <v>79.5</v>
      </c>
      <c r="K4" s="44">
        <v>1</v>
      </c>
      <c r="L4" s="122">
        <v>70</v>
      </c>
      <c r="M4" s="44">
        <v>1</v>
      </c>
      <c r="N4" s="122">
        <v>67.5</v>
      </c>
      <c r="O4" s="44">
        <v>1</v>
      </c>
      <c r="P4" s="122">
        <v>62</v>
      </c>
      <c r="Q4" s="44">
        <v>0</v>
      </c>
      <c r="R4" s="122">
        <v>65.5</v>
      </c>
      <c r="S4" s="44">
        <v>0</v>
      </c>
      <c r="T4" s="122">
        <v>62</v>
      </c>
      <c r="U4" s="44">
        <v>0</v>
      </c>
    </row>
    <row r="5" spans="1:21" x14ac:dyDescent="0.3">
      <c r="A5" s="56">
        <v>3</v>
      </c>
      <c r="B5" s="78">
        <v>62</v>
      </c>
      <c r="C5" s="74">
        <v>0</v>
      </c>
      <c r="D5" s="123">
        <v>74</v>
      </c>
      <c r="E5" s="74">
        <v>3</v>
      </c>
      <c r="F5" s="182">
        <v>80.5</v>
      </c>
      <c r="G5" s="74">
        <v>1</v>
      </c>
      <c r="H5" s="123">
        <v>70</v>
      </c>
      <c r="I5" s="74">
        <v>0</v>
      </c>
      <c r="J5" s="136">
        <v>85</v>
      </c>
      <c r="K5" s="74">
        <v>3</v>
      </c>
      <c r="L5" s="179">
        <v>73.5</v>
      </c>
      <c r="M5" s="74">
        <v>3</v>
      </c>
      <c r="N5" s="123">
        <v>69.5</v>
      </c>
      <c r="O5" s="74">
        <v>0</v>
      </c>
      <c r="P5" s="123">
        <v>79.5</v>
      </c>
      <c r="Q5" s="74">
        <v>1</v>
      </c>
      <c r="R5" s="123">
        <v>76.5</v>
      </c>
      <c r="S5" s="74">
        <v>0</v>
      </c>
      <c r="T5" s="189">
        <v>80.5</v>
      </c>
      <c r="U5" s="74">
        <v>3</v>
      </c>
    </row>
    <row r="6" spans="1:21" x14ac:dyDescent="0.3">
      <c r="A6" s="56">
        <v>4</v>
      </c>
      <c r="B6" s="47">
        <v>81.5</v>
      </c>
      <c r="C6" s="44">
        <v>1</v>
      </c>
      <c r="D6" s="122">
        <v>84.5</v>
      </c>
      <c r="E6" s="44">
        <v>3</v>
      </c>
      <c r="F6" s="124">
        <v>80</v>
      </c>
      <c r="G6" s="44">
        <v>3</v>
      </c>
      <c r="H6" s="122">
        <v>67</v>
      </c>
      <c r="I6" s="44">
        <v>3</v>
      </c>
      <c r="J6" s="122">
        <v>83.5</v>
      </c>
      <c r="K6" s="44">
        <v>1</v>
      </c>
      <c r="L6" s="122">
        <v>75.5</v>
      </c>
      <c r="M6" s="44">
        <v>0</v>
      </c>
      <c r="N6" s="122">
        <v>64</v>
      </c>
      <c r="O6" s="44">
        <v>0</v>
      </c>
      <c r="P6" s="122">
        <v>65.5</v>
      </c>
      <c r="Q6" s="44">
        <v>0</v>
      </c>
      <c r="R6" s="122">
        <v>53</v>
      </c>
      <c r="S6" s="44">
        <v>1</v>
      </c>
      <c r="T6" s="122">
        <v>65</v>
      </c>
      <c r="U6" s="44">
        <v>1</v>
      </c>
    </row>
    <row r="7" spans="1:21" x14ac:dyDescent="0.3">
      <c r="A7" s="56">
        <v>5</v>
      </c>
      <c r="B7" s="78">
        <v>72</v>
      </c>
      <c r="C7" s="74">
        <v>3</v>
      </c>
      <c r="D7" s="123">
        <v>71</v>
      </c>
      <c r="E7" s="74">
        <v>0</v>
      </c>
      <c r="F7" s="199">
        <v>84.5</v>
      </c>
      <c r="G7" s="74">
        <v>3</v>
      </c>
      <c r="H7" s="123">
        <v>62.5</v>
      </c>
      <c r="I7" s="74">
        <v>0</v>
      </c>
      <c r="J7" s="123">
        <v>81.5</v>
      </c>
      <c r="K7" s="74">
        <v>3</v>
      </c>
      <c r="L7" s="123">
        <v>65</v>
      </c>
      <c r="M7" s="74">
        <v>0</v>
      </c>
      <c r="N7" s="183">
        <v>77.5</v>
      </c>
      <c r="O7" s="74">
        <v>3</v>
      </c>
      <c r="P7" s="123">
        <v>58.5</v>
      </c>
      <c r="Q7" s="74">
        <v>0</v>
      </c>
      <c r="R7" s="123">
        <v>71.5</v>
      </c>
      <c r="S7" s="74">
        <v>3</v>
      </c>
      <c r="T7" s="123">
        <v>76</v>
      </c>
      <c r="U7" s="74">
        <v>0</v>
      </c>
    </row>
    <row r="8" spans="1:21" x14ac:dyDescent="0.3">
      <c r="A8" s="56">
        <v>6</v>
      </c>
      <c r="B8" s="47">
        <v>63</v>
      </c>
      <c r="C8" s="44">
        <v>0</v>
      </c>
      <c r="D8" s="122">
        <v>87</v>
      </c>
      <c r="E8" s="44">
        <v>3</v>
      </c>
      <c r="F8" s="122">
        <v>83.5</v>
      </c>
      <c r="G8" s="44">
        <v>0</v>
      </c>
      <c r="H8" s="122">
        <v>70.5</v>
      </c>
      <c r="I8" s="44">
        <v>0</v>
      </c>
      <c r="J8" s="122">
        <v>70.5</v>
      </c>
      <c r="K8" s="44">
        <v>0</v>
      </c>
      <c r="L8" s="122">
        <v>73</v>
      </c>
      <c r="M8" s="44">
        <v>3</v>
      </c>
      <c r="N8" s="122">
        <v>76.5</v>
      </c>
      <c r="O8" s="44">
        <v>3</v>
      </c>
      <c r="P8" s="122">
        <v>74</v>
      </c>
      <c r="Q8" s="44">
        <v>3</v>
      </c>
      <c r="R8" s="122">
        <v>55</v>
      </c>
      <c r="S8" s="44">
        <v>0</v>
      </c>
      <c r="T8" s="122">
        <v>73</v>
      </c>
      <c r="U8" s="44">
        <v>3</v>
      </c>
    </row>
    <row r="9" spans="1:21" x14ac:dyDescent="0.3">
      <c r="A9" s="56">
        <v>7</v>
      </c>
      <c r="B9" s="78">
        <v>65</v>
      </c>
      <c r="C9" s="74">
        <v>0</v>
      </c>
      <c r="D9" s="123">
        <v>76</v>
      </c>
      <c r="E9" s="74">
        <v>3</v>
      </c>
      <c r="F9" s="123">
        <v>69.5</v>
      </c>
      <c r="G9" s="74">
        <v>3</v>
      </c>
      <c r="H9" s="123">
        <v>71</v>
      </c>
      <c r="I9" s="74">
        <v>0</v>
      </c>
      <c r="J9" s="123">
        <v>67</v>
      </c>
      <c r="K9" s="74">
        <v>1</v>
      </c>
      <c r="L9" s="123">
        <v>69.5</v>
      </c>
      <c r="M9" s="74">
        <v>0</v>
      </c>
      <c r="N9" s="123">
        <v>68</v>
      </c>
      <c r="O9" s="74">
        <v>1</v>
      </c>
      <c r="P9" s="123">
        <v>64</v>
      </c>
      <c r="Q9" s="74">
        <v>0</v>
      </c>
      <c r="R9" s="123">
        <v>74.5</v>
      </c>
      <c r="S9" s="74">
        <v>3</v>
      </c>
      <c r="T9" s="123">
        <v>74.5</v>
      </c>
      <c r="U9" s="74">
        <v>3</v>
      </c>
    </row>
    <row r="10" spans="1:21" x14ac:dyDescent="0.3">
      <c r="A10" s="56">
        <v>8</v>
      </c>
      <c r="B10" s="47">
        <v>63.5</v>
      </c>
      <c r="C10" s="44">
        <v>1</v>
      </c>
      <c r="D10" s="190">
        <v>89.5</v>
      </c>
      <c r="E10" s="44">
        <v>3</v>
      </c>
      <c r="F10" s="122">
        <v>67.5</v>
      </c>
      <c r="G10" s="44">
        <v>0</v>
      </c>
      <c r="H10" s="190">
        <v>78.5</v>
      </c>
      <c r="I10" s="44">
        <v>3</v>
      </c>
      <c r="J10" s="122">
        <v>64.5</v>
      </c>
      <c r="K10" s="44">
        <v>1</v>
      </c>
      <c r="L10" s="122">
        <v>65.5</v>
      </c>
      <c r="M10" s="44">
        <v>1</v>
      </c>
      <c r="N10" s="190">
        <v>77.5</v>
      </c>
      <c r="O10" s="44">
        <v>0</v>
      </c>
      <c r="P10" s="122">
        <v>60</v>
      </c>
      <c r="Q10" s="44">
        <v>1</v>
      </c>
      <c r="R10" s="122">
        <v>73</v>
      </c>
      <c r="S10" s="44">
        <v>0</v>
      </c>
      <c r="T10" s="122">
        <v>83</v>
      </c>
      <c r="U10" s="44">
        <v>3</v>
      </c>
    </row>
    <row r="11" spans="1:21" x14ac:dyDescent="0.3">
      <c r="A11" s="56">
        <v>9</v>
      </c>
      <c r="B11" s="78">
        <v>71.5</v>
      </c>
      <c r="C11" s="74">
        <v>1</v>
      </c>
      <c r="D11" s="123">
        <v>72.5</v>
      </c>
      <c r="E11" s="74">
        <v>3</v>
      </c>
      <c r="F11" s="123">
        <v>67</v>
      </c>
      <c r="G11" s="74">
        <v>0</v>
      </c>
      <c r="H11" s="123">
        <v>70</v>
      </c>
      <c r="I11" s="74">
        <v>1</v>
      </c>
      <c r="J11" s="123">
        <v>66</v>
      </c>
      <c r="K11" s="74">
        <v>0</v>
      </c>
      <c r="L11" s="123">
        <v>60.5</v>
      </c>
      <c r="M11" s="74">
        <v>0</v>
      </c>
      <c r="N11" s="123">
        <v>74</v>
      </c>
      <c r="O11" s="74">
        <v>1</v>
      </c>
      <c r="P11" s="123">
        <v>74</v>
      </c>
      <c r="Q11" s="74">
        <v>1</v>
      </c>
      <c r="R11" s="196">
        <v>100</v>
      </c>
      <c r="S11" s="74">
        <v>3</v>
      </c>
      <c r="T11" s="196">
        <v>84</v>
      </c>
      <c r="U11" s="74">
        <v>3</v>
      </c>
    </row>
    <row r="12" spans="1:21" x14ac:dyDescent="0.3">
      <c r="A12" s="56">
        <v>10</v>
      </c>
      <c r="B12" s="200">
        <v>84.5</v>
      </c>
      <c r="C12" s="44">
        <v>3</v>
      </c>
      <c r="D12" s="124">
        <v>71.5</v>
      </c>
      <c r="E12" s="44">
        <v>0</v>
      </c>
      <c r="F12" s="201">
        <v>85</v>
      </c>
      <c r="G12" s="44">
        <v>3</v>
      </c>
      <c r="H12" s="122">
        <v>58.5</v>
      </c>
      <c r="I12" s="44">
        <v>1</v>
      </c>
      <c r="J12" s="122">
        <v>73</v>
      </c>
      <c r="K12" s="44">
        <v>0</v>
      </c>
      <c r="L12" s="201">
        <v>84</v>
      </c>
      <c r="M12" s="44">
        <v>3</v>
      </c>
      <c r="N12" s="122">
        <v>73.5</v>
      </c>
      <c r="O12" s="44">
        <v>0</v>
      </c>
      <c r="P12" s="122">
        <v>67.5</v>
      </c>
      <c r="Q12" s="44">
        <v>0</v>
      </c>
      <c r="R12" s="122">
        <v>64</v>
      </c>
      <c r="S12" s="44">
        <v>1</v>
      </c>
      <c r="T12" s="122">
        <v>73.5</v>
      </c>
      <c r="U12" s="44">
        <v>3</v>
      </c>
    </row>
    <row r="13" spans="1:21" x14ac:dyDescent="0.3">
      <c r="A13" s="56">
        <v>11</v>
      </c>
      <c r="B13" s="78">
        <v>69.5</v>
      </c>
      <c r="C13" s="74">
        <v>1</v>
      </c>
      <c r="D13" s="123">
        <v>66.5</v>
      </c>
      <c r="E13" s="74">
        <v>1</v>
      </c>
      <c r="F13" s="123">
        <v>84</v>
      </c>
      <c r="G13" s="74">
        <v>3</v>
      </c>
      <c r="H13" s="123">
        <v>65</v>
      </c>
      <c r="I13" s="74">
        <v>0</v>
      </c>
      <c r="J13" s="123">
        <v>75.5</v>
      </c>
      <c r="K13" s="74">
        <v>3</v>
      </c>
      <c r="L13" s="123">
        <v>65</v>
      </c>
      <c r="M13" s="74">
        <v>0</v>
      </c>
      <c r="N13" s="203">
        <v>77.5</v>
      </c>
      <c r="O13" s="74">
        <v>3</v>
      </c>
      <c r="P13" s="123">
        <v>71</v>
      </c>
      <c r="Q13" s="74">
        <v>1</v>
      </c>
      <c r="R13" s="123">
        <v>69</v>
      </c>
      <c r="S13" s="74">
        <v>1</v>
      </c>
      <c r="T13" s="123">
        <v>65.5</v>
      </c>
      <c r="U13" s="74">
        <v>0</v>
      </c>
    </row>
    <row r="14" spans="1:21" x14ac:dyDescent="0.3">
      <c r="A14" s="56">
        <v>12</v>
      </c>
      <c r="B14" s="47">
        <v>71.5</v>
      </c>
      <c r="C14" s="44">
        <v>3</v>
      </c>
      <c r="D14" s="122">
        <v>82.5</v>
      </c>
      <c r="E14" s="44">
        <v>3</v>
      </c>
      <c r="F14" s="122">
        <v>84.5</v>
      </c>
      <c r="G14" s="44">
        <v>3</v>
      </c>
      <c r="H14" s="206">
        <v>78.5</v>
      </c>
      <c r="I14" s="44">
        <v>3</v>
      </c>
      <c r="J14" s="206">
        <v>89</v>
      </c>
      <c r="K14" s="44">
        <v>3</v>
      </c>
      <c r="L14" s="122">
        <v>62.5</v>
      </c>
      <c r="M14" s="44">
        <v>0</v>
      </c>
      <c r="N14" s="122">
        <v>68</v>
      </c>
      <c r="O14" s="44">
        <v>0</v>
      </c>
      <c r="P14" s="122">
        <v>65.5</v>
      </c>
      <c r="Q14" s="44">
        <v>0</v>
      </c>
      <c r="R14" s="122">
        <v>82</v>
      </c>
      <c r="S14" s="44">
        <v>0</v>
      </c>
      <c r="T14" s="124">
        <v>65.5</v>
      </c>
      <c r="U14" s="44">
        <v>0</v>
      </c>
    </row>
    <row r="15" spans="1:21" x14ac:dyDescent="0.3">
      <c r="A15" s="56">
        <v>13</v>
      </c>
      <c r="B15" s="78"/>
      <c r="C15" s="74"/>
      <c r="D15" s="123"/>
      <c r="E15" s="74"/>
      <c r="F15" s="123"/>
      <c r="G15" s="74"/>
      <c r="H15" s="123"/>
      <c r="I15" s="74"/>
      <c r="J15" s="123"/>
      <c r="K15" s="74"/>
      <c r="L15" s="123"/>
      <c r="M15" s="74"/>
      <c r="N15" s="123"/>
      <c r="O15" s="74"/>
      <c r="P15" s="123"/>
      <c r="Q15" s="74"/>
      <c r="R15" s="123"/>
      <c r="S15" s="74"/>
      <c r="T15" s="123"/>
      <c r="U15" s="74"/>
    </row>
    <row r="16" spans="1:21" x14ac:dyDescent="0.3">
      <c r="A16" s="56">
        <v>14</v>
      </c>
      <c r="B16" s="47"/>
      <c r="C16" s="44"/>
      <c r="D16" s="122"/>
      <c r="E16" s="44"/>
      <c r="F16" s="122"/>
      <c r="G16" s="44"/>
      <c r="H16" s="122"/>
      <c r="I16" s="44"/>
      <c r="J16" s="122"/>
      <c r="K16" s="44"/>
      <c r="L16" s="122"/>
      <c r="M16" s="44"/>
      <c r="N16" s="122"/>
      <c r="O16" s="44"/>
      <c r="P16" s="122"/>
      <c r="Q16" s="44"/>
      <c r="R16" s="124"/>
      <c r="S16" s="44"/>
      <c r="T16" s="122"/>
      <c r="U16" s="44"/>
    </row>
    <row r="17" spans="1:21" x14ac:dyDescent="0.3">
      <c r="A17" s="56">
        <v>15</v>
      </c>
      <c r="B17" s="78"/>
      <c r="C17" s="74"/>
      <c r="D17" s="123"/>
      <c r="E17" s="74"/>
      <c r="F17" s="123"/>
      <c r="G17" s="74"/>
      <c r="H17" s="123"/>
      <c r="I17" s="74"/>
      <c r="J17" s="123"/>
      <c r="K17" s="74"/>
      <c r="L17" s="123"/>
      <c r="M17" s="74"/>
      <c r="N17" s="123"/>
      <c r="O17" s="74"/>
      <c r="P17" s="123"/>
      <c r="Q17" s="74"/>
      <c r="R17" s="123"/>
      <c r="S17" s="74"/>
      <c r="T17" s="123"/>
      <c r="U17" s="74"/>
    </row>
    <row r="18" spans="1:21" x14ac:dyDescent="0.3">
      <c r="A18" s="56">
        <v>16</v>
      </c>
      <c r="B18" s="47"/>
      <c r="C18" s="44"/>
      <c r="D18" s="122"/>
      <c r="E18" s="44"/>
      <c r="F18" s="122"/>
      <c r="G18" s="44"/>
      <c r="H18" s="122"/>
      <c r="I18" s="44"/>
      <c r="J18" s="122"/>
      <c r="K18" s="44"/>
      <c r="L18" s="122"/>
      <c r="M18" s="44"/>
      <c r="N18" s="122"/>
      <c r="O18" s="44"/>
      <c r="P18" s="122"/>
      <c r="Q18" s="44"/>
      <c r="R18" s="122"/>
      <c r="S18" s="44"/>
      <c r="T18" s="122"/>
      <c r="U18" s="44"/>
    </row>
    <row r="19" spans="1:21" x14ac:dyDescent="0.3">
      <c r="A19" s="56">
        <v>17</v>
      </c>
      <c r="B19" s="78"/>
      <c r="C19" s="74"/>
      <c r="D19" s="123"/>
      <c r="E19" s="74"/>
      <c r="F19" s="123"/>
      <c r="G19" s="74"/>
      <c r="H19" s="123"/>
      <c r="I19" s="74"/>
      <c r="J19" s="123"/>
      <c r="K19" s="74"/>
      <c r="L19" s="123"/>
      <c r="M19" s="74"/>
      <c r="N19" s="123"/>
      <c r="O19" s="74"/>
      <c r="P19" s="123"/>
      <c r="Q19" s="74"/>
      <c r="R19" s="123"/>
      <c r="S19" s="74"/>
      <c r="T19" s="123"/>
      <c r="U19" s="74"/>
    </row>
    <row r="20" spans="1:21" x14ac:dyDescent="0.3">
      <c r="A20" s="56">
        <v>18</v>
      </c>
      <c r="B20" s="47"/>
      <c r="C20" s="44"/>
      <c r="D20" s="122"/>
      <c r="E20" s="44"/>
      <c r="F20" s="122"/>
      <c r="G20" s="44"/>
      <c r="H20" s="122"/>
      <c r="I20" s="44"/>
      <c r="J20" s="122"/>
      <c r="K20" s="44"/>
      <c r="L20" s="122"/>
      <c r="M20" s="44"/>
      <c r="N20" s="122"/>
      <c r="O20" s="44"/>
      <c r="P20" s="122"/>
      <c r="Q20" s="44"/>
      <c r="R20" s="122"/>
      <c r="S20" s="44"/>
      <c r="T20" s="122"/>
      <c r="U20" s="44"/>
    </row>
    <row r="21" spans="1:21" x14ac:dyDescent="0.3">
      <c r="A21" s="56">
        <v>19</v>
      </c>
      <c r="B21" s="78"/>
      <c r="C21" s="74"/>
      <c r="D21" s="123"/>
      <c r="E21" s="74"/>
      <c r="F21" s="123"/>
      <c r="G21" s="74"/>
      <c r="H21" s="123"/>
      <c r="I21" s="74"/>
      <c r="J21" s="123"/>
      <c r="K21" s="74"/>
      <c r="L21" s="123"/>
      <c r="M21" s="74"/>
      <c r="N21" s="123"/>
      <c r="O21" s="74"/>
      <c r="P21" s="123"/>
      <c r="Q21" s="74"/>
      <c r="R21" s="123"/>
      <c r="S21" s="74"/>
      <c r="T21" s="123"/>
      <c r="U21" s="74"/>
    </row>
    <row r="22" spans="1:21" x14ac:dyDescent="0.3">
      <c r="A22" s="56">
        <v>20</v>
      </c>
      <c r="B22" s="47"/>
      <c r="C22" s="44"/>
      <c r="D22" s="122"/>
      <c r="E22" s="44"/>
      <c r="F22" s="122"/>
      <c r="G22" s="44"/>
      <c r="H22" s="122"/>
      <c r="I22" s="44"/>
      <c r="J22" s="122"/>
      <c r="K22" s="44"/>
      <c r="L22" s="122"/>
      <c r="M22" s="44"/>
      <c r="N22" s="122"/>
      <c r="O22" s="44"/>
      <c r="P22" s="122"/>
      <c r="Q22" s="44"/>
      <c r="R22" s="122"/>
      <c r="S22" s="44"/>
      <c r="T22" s="122"/>
      <c r="U22" s="44"/>
    </row>
    <row r="23" spans="1:21" x14ac:dyDescent="0.3">
      <c r="A23" s="56">
        <v>21</v>
      </c>
      <c r="B23" s="78"/>
      <c r="C23" s="74"/>
      <c r="D23" s="123"/>
      <c r="E23" s="74"/>
      <c r="F23" s="123"/>
      <c r="G23" s="74"/>
      <c r="H23" s="123"/>
      <c r="I23" s="74"/>
      <c r="J23" s="123"/>
      <c r="K23" s="74"/>
      <c r="L23" s="123"/>
      <c r="M23" s="74"/>
      <c r="N23" s="123"/>
      <c r="O23" s="74"/>
      <c r="P23" s="123"/>
      <c r="Q23" s="74"/>
      <c r="R23" s="123"/>
      <c r="S23" s="74"/>
      <c r="T23" s="123"/>
      <c r="U23" s="74"/>
    </row>
    <row r="24" spans="1:21" x14ac:dyDescent="0.3">
      <c r="A24" s="56">
        <v>22</v>
      </c>
      <c r="B24" s="47"/>
      <c r="C24" s="44"/>
      <c r="D24" s="122"/>
      <c r="E24" s="44"/>
      <c r="F24" s="122"/>
      <c r="G24" s="44"/>
      <c r="H24" s="122"/>
      <c r="I24" s="44"/>
      <c r="J24" s="122"/>
      <c r="K24" s="44"/>
      <c r="L24" s="122"/>
      <c r="M24" s="44"/>
      <c r="N24" s="122"/>
      <c r="O24" s="44"/>
      <c r="P24" s="122"/>
      <c r="Q24" s="44"/>
      <c r="R24" s="122"/>
      <c r="S24" s="44"/>
      <c r="T24" s="122"/>
      <c r="U24" s="44"/>
    </row>
    <row r="25" spans="1:21" x14ac:dyDescent="0.3">
      <c r="A25" s="56">
        <v>23</v>
      </c>
      <c r="B25" s="78"/>
      <c r="C25" s="74"/>
      <c r="D25" s="123"/>
      <c r="E25" s="74"/>
      <c r="F25" s="123"/>
      <c r="G25" s="74"/>
      <c r="H25" s="123"/>
      <c r="I25" s="74"/>
      <c r="J25" s="123"/>
      <c r="K25" s="74"/>
      <c r="L25" s="123"/>
      <c r="M25" s="74"/>
      <c r="N25" s="123"/>
      <c r="O25" s="74"/>
      <c r="P25" s="123"/>
      <c r="Q25" s="74"/>
      <c r="R25" s="123"/>
      <c r="S25" s="74"/>
      <c r="T25" s="123"/>
      <c r="U25" s="74"/>
    </row>
    <row r="26" spans="1:21" x14ac:dyDescent="0.3">
      <c r="A26" s="56">
        <v>24</v>
      </c>
      <c r="B26" s="47"/>
      <c r="C26" s="44"/>
      <c r="D26" s="122"/>
      <c r="E26" s="44"/>
      <c r="F26" s="122"/>
      <c r="G26" s="44"/>
      <c r="H26" s="122"/>
      <c r="I26" s="44"/>
      <c r="J26" s="122"/>
      <c r="K26" s="44"/>
      <c r="L26" s="122"/>
      <c r="M26" s="44"/>
      <c r="N26" s="122"/>
      <c r="O26" s="44"/>
      <c r="P26" s="122"/>
      <c r="Q26" s="44"/>
      <c r="R26" s="122"/>
      <c r="S26" s="44"/>
      <c r="T26" s="122"/>
      <c r="U26" s="44"/>
    </row>
    <row r="27" spans="1:21" x14ac:dyDescent="0.3">
      <c r="A27" s="56">
        <v>25</v>
      </c>
      <c r="B27" s="78"/>
      <c r="C27" s="74"/>
      <c r="D27" s="123"/>
      <c r="E27" s="74"/>
      <c r="F27" s="123"/>
      <c r="G27" s="74"/>
      <c r="H27" s="123"/>
      <c r="I27" s="74"/>
      <c r="J27" s="123"/>
      <c r="K27" s="74"/>
      <c r="L27" s="123"/>
      <c r="M27" s="74"/>
      <c r="N27" s="123"/>
      <c r="O27" s="74"/>
      <c r="P27" s="123"/>
      <c r="Q27" s="74"/>
      <c r="R27" s="123"/>
      <c r="S27" s="74"/>
      <c r="T27" s="123"/>
      <c r="U27" s="74"/>
    </row>
    <row r="28" spans="1:21" x14ac:dyDescent="0.3">
      <c r="A28" s="56">
        <v>26</v>
      </c>
      <c r="B28" s="47"/>
      <c r="C28" s="44"/>
      <c r="D28" s="122"/>
      <c r="E28" s="44"/>
      <c r="F28" s="122"/>
      <c r="G28" s="44"/>
      <c r="H28" s="122"/>
      <c r="I28" s="44"/>
      <c r="J28" s="122"/>
      <c r="K28" s="44"/>
      <c r="L28" s="122"/>
      <c r="M28" s="44"/>
      <c r="N28" s="122"/>
      <c r="O28" s="44"/>
      <c r="P28" s="122"/>
      <c r="Q28" s="44"/>
      <c r="R28" s="122"/>
      <c r="S28" s="44"/>
      <c r="T28" s="122"/>
      <c r="U28" s="44"/>
    </row>
    <row r="29" spans="1:21" x14ac:dyDescent="0.3">
      <c r="A29" s="56">
        <v>27</v>
      </c>
      <c r="B29" s="78"/>
      <c r="C29" s="74"/>
      <c r="D29" s="123"/>
      <c r="E29" s="74"/>
      <c r="F29" s="123"/>
      <c r="G29" s="74"/>
      <c r="H29" s="123"/>
      <c r="I29" s="74"/>
      <c r="J29" s="123"/>
      <c r="K29" s="74"/>
      <c r="L29" s="123"/>
      <c r="M29" s="74"/>
      <c r="N29" s="123"/>
      <c r="O29" s="74"/>
      <c r="P29" s="123"/>
      <c r="Q29" s="74"/>
      <c r="R29" s="123"/>
      <c r="S29" s="74"/>
      <c r="T29" s="123"/>
      <c r="U29" s="74"/>
    </row>
    <row r="30" spans="1:21" x14ac:dyDescent="0.3">
      <c r="A30" s="56">
        <v>28</v>
      </c>
      <c r="B30" s="47"/>
      <c r="C30" s="44"/>
      <c r="D30" s="122"/>
      <c r="E30" s="44"/>
      <c r="F30" s="122"/>
      <c r="G30" s="44"/>
      <c r="H30" s="122"/>
      <c r="I30" s="44"/>
      <c r="J30" s="122"/>
      <c r="K30" s="44"/>
      <c r="L30" s="122"/>
      <c r="M30" s="44"/>
      <c r="N30" s="122"/>
      <c r="O30" s="44"/>
      <c r="P30" s="122"/>
      <c r="Q30" s="44"/>
      <c r="R30" s="122"/>
      <c r="S30" s="44"/>
      <c r="T30" s="122"/>
      <c r="U30" s="44"/>
    </row>
    <row r="31" spans="1:21" x14ac:dyDescent="0.3">
      <c r="A31" s="56">
        <v>29</v>
      </c>
      <c r="B31" s="78"/>
      <c r="C31" s="74"/>
      <c r="D31" s="123"/>
      <c r="E31" s="74"/>
      <c r="F31" s="123"/>
      <c r="G31" s="74"/>
      <c r="H31" s="123"/>
      <c r="I31" s="74"/>
      <c r="J31" s="123"/>
      <c r="K31" s="74"/>
      <c r="L31" s="123"/>
      <c r="M31" s="74"/>
      <c r="N31" s="123"/>
      <c r="O31" s="74"/>
      <c r="P31" s="123"/>
      <c r="Q31" s="74"/>
      <c r="R31" s="123"/>
      <c r="S31" s="74"/>
      <c r="T31" s="123"/>
      <c r="U31" s="74"/>
    </row>
    <row r="32" spans="1:21" x14ac:dyDescent="0.3">
      <c r="A32" s="56">
        <v>30</v>
      </c>
      <c r="B32" s="47"/>
      <c r="C32" s="44"/>
      <c r="D32" s="122"/>
      <c r="E32" s="44"/>
      <c r="F32" s="122"/>
      <c r="G32" s="44"/>
      <c r="H32" s="122"/>
      <c r="I32" s="44"/>
      <c r="J32" s="122"/>
      <c r="K32" s="44"/>
      <c r="L32" s="122"/>
      <c r="M32" s="44"/>
      <c r="N32" s="122"/>
      <c r="O32" s="44"/>
      <c r="P32" s="122"/>
      <c r="Q32" s="44"/>
      <c r="R32" s="122"/>
      <c r="S32" s="44"/>
      <c r="T32" s="122"/>
      <c r="U32" s="44"/>
    </row>
    <row r="33" spans="1:110" x14ac:dyDescent="0.3">
      <c r="A33" s="56">
        <v>31</v>
      </c>
      <c r="B33" s="78"/>
      <c r="C33" s="74"/>
      <c r="D33" s="123"/>
      <c r="E33" s="74"/>
      <c r="F33" s="123"/>
      <c r="G33" s="74"/>
      <c r="H33" s="123"/>
      <c r="I33" s="74"/>
      <c r="J33" s="123"/>
      <c r="K33" s="74"/>
      <c r="L33" s="123"/>
      <c r="M33" s="74"/>
      <c r="N33" s="123"/>
      <c r="O33" s="74"/>
      <c r="P33" s="123"/>
      <c r="Q33" s="74"/>
      <c r="R33" s="123"/>
      <c r="S33" s="74"/>
      <c r="T33" s="123"/>
      <c r="U33" s="74"/>
    </row>
    <row r="34" spans="1:110" x14ac:dyDescent="0.3">
      <c r="A34" s="56">
        <v>32</v>
      </c>
      <c r="B34" s="47"/>
      <c r="C34" s="44"/>
      <c r="D34" s="122"/>
      <c r="E34" s="44"/>
      <c r="F34" s="122"/>
      <c r="G34" s="44"/>
      <c r="H34" s="122"/>
      <c r="I34" s="44"/>
      <c r="J34" s="122"/>
      <c r="K34" s="44"/>
      <c r="L34" s="122"/>
      <c r="M34" s="44"/>
      <c r="N34" s="122"/>
      <c r="O34" s="44"/>
      <c r="P34" s="122"/>
      <c r="Q34" s="44"/>
      <c r="R34" s="122"/>
      <c r="S34" s="44"/>
      <c r="T34" s="122"/>
      <c r="U34" s="44"/>
    </row>
    <row r="35" spans="1:110" x14ac:dyDescent="0.3">
      <c r="A35" s="56">
        <v>33</v>
      </c>
      <c r="B35" s="78"/>
      <c r="C35" s="74"/>
      <c r="D35" s="123"/>
      <c r="E35" s="74"/>
      <c r="F35" s="123"/>
      <c r="G35" s="74"/>
      <c r="H35" s="123"/>
      <c r="I35" s="74"/>
      <c r="J35" s="123"/>
      <c r="K35" s="74"/>
      <c r="L35" s="123"/>
      <c r="M35" s="74"/>
      <c r="N35" s="123"/>
      <c r="O35" s="74"/>
      <c r="P35" s="123"/>
      <c r="Q35" s="74"/>
      <c r="R35" s="123"/>
      <c r="S35" s="74"/>
      <c r="T35" s="123"/>
      <c r="U35" s="74"/>
    </row>
    <row r="36" spans="1:110" x14ac:dyDescent="0.3">
      <c r="A36" s="56">
        <v>34</v>
      </c>
      <c r="B36" s="47"/>
      <c r="C36" s="44"/>
      <c r="D36" s="122"/>
      <c r="E36" s="44"/>
      <c r="F36" s="122"/>
      <c r="G36" s="44"/>
      <c r="H36" s="122"/>
      <c r="I36" s="44"/>
      <c r="J36" s="122"/>
      <c r="K36" s="44"/>
      <c r="L36" s="122"/>
      <c r="M36" s="44"/>
      <c r="N36" s="122"/>
      <c r="O36" s="44"/>
      <c r="P36" s="122"/>
      <c r="Q36" s="44"/>
      <c r="R36" s="122"/>
      <c r="S36" s="44"/>
      <c r="T36" s="122"/>
      <c r="U36" s="44"/>
    </row>
    <row r="37" spans="1:110" x14ac:dyDescent="0.3">
      <c r="A37" s="56">
        <v>35</v>
      </c>
      <c r="B37" s="78"/>
      <c r="C37" s="74"/>
      <c r="D37" s="123"/>
      <c r="E37" s="74"/>
      <c r="F37" s="123"/>
      <c r="G37" s="74"/>
      <c r="H37" s="123"/>
      <c r="I37" s="74"/>
      <c r="J37" s="123"/>
      <c r="K37" s="74"/>
      <c r="L37" s="123"/>
      <c r="M37" s="74"/>
      <c r="N37" s="123"/>
      <c r="O37" s="74"/>
      <c r="P37" s="123"/>
      <c r="Q37" s="74"/>
      <c r="R37" s="123"/>
      <c r="S37" s="74"/>
      <c r="T37" s="123"/>
      <c r="U37" s="74"/>
    </row>
    <row r="38" spans="1:110" x14ac:dyDescent="0.3">
      <c r="A38" s="64">
        <v>36</v>
      </c>
      <c r="B38" s="65"/>
      <c r="C38" s="66"/>
      <c r="D38" s="126"/>
      <c r="E38" s="66"/>
      <c r="F38" s="126"/>
      <c r="G38" s="66"/>
      <c r="H38" s="126"/>
      <c r="I38" s="66"/>
      <c r="J38" s="126"/>
      <c r="K38" s="66"/>
      <c r="L38" s="126"/>
      <c r="M38" s="66"/>
      <c r="N38" s="126"/>
      <c r="O38" s="66"/>
      <c r="P38" s="126"/>
      <c r="Q38" s="66"/>
      <c r="R38" s="126"/>
      <c r="S38" s="66"/>
      <c r="T38" s="126"/>
      <c r="U38" s="66"/>
    </row>
    <row r="39" spans="1:110" s="67" customFormat="1" x14ac:dyDescent="0.3">
      <c r="A39" s="128" t="s">
        <v>270</v>
      </c>
      <c r="B39" s="159">
        <f>SUM(B3:B38)</f>
        <v>829</v>
      </c>
      <c r="C39" s="160">
        <f t="shared" ref="C39:U39" si="0">SUM(C3:C38)</f>
        <v>16</v>
      </c>
      <c r="D39" s="159">
        <f t="shared" si="0"/>
        <v>919.5</v>
      </c>
      <c r="E39" s="160">
        <f t="shared" si="0"/>
        <v>26</v>
      </c>
      <c r="F39" s="159">
        <f t="shared" si="0"/>
        <v>934</v>
      </c>
      <c r="G39" s="160">
        <f t="shared" si="0"/>
        <v>22</v>
      </c>
      <c r="H39" s="159">
        <f t="shared" si="0"/>
        <v>844.5</v>
      </c>
      <c r="I39" s="160">
        <f t="shared" si="0"/>
        <v>13</v>
      </c>
      <c r="J39" s="159">
        <f t="shared" si="0"/>
        <v>921.5</v>
      </c>
      <c r="K39" s="160">
        <f t="shared" si="0"/>
        <v>19</v>
      </c>
      <c r="L39" s="159">
        <f t="shared" si="0"/>
        <v>835</v>
      </c>
      <c r="M39" s="160">
        <f t="shared" si="0"/>
        <v>11</v>
      </c>
      <c r="N39" s="159">
        <f t="shared" si="0"/>
        <v>866.5</v>
      </c>
      <c r="O39" s="160">
        <f t="shared" si="0"/>
        <v>15</v>
      </c>
      <c r="P39" s="159">
        <f t="shared" si="0"/>
        <v>826</v>
      </c>
      <c r="Q39" s="160">
        <f t="shared" si="0"/>
        <v>10</v>
      </c>
      <c r="R39" s="159">
        <f t="shared" si="0"/>
        <v>861.5</v>
      </c>
      <c r="S39" s="160">
        <f t="shared" si="0"/>
        <v>13</v>
      </c>
      <c r="T39" s="159">
        <f t="shared" si="0"/>
        <v>871.5</v>
      </c>
      <c r="U39" s="160">
        <f t="shared" si="0"/>
        <v>20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0" spans="1:110" x14ac:dyDescent="0.3">
      <c r="A40" s="127"/>
      <c r="B40" s="161"/>
      <c r="C40" s="162"/>
      <c r="D40" s="161"/>
      <c r="E40" s="162"/>
      <c r="F40" s="161"/>
      <c r="G40" s="162"/>
      <c r="H40" s="161"/>
      <c r="I40" s="162"/>
      <c r="J40" s="161"/>
      <c r="K40" s="162"/>
      <c r="L40" s="161"/>
      <c r="M40" s="162"/>
      <c r="N40" s="161"/>
      <c r="O40" s="162"/>
      <c r="P40" s="161"/>
      <c r="Q40" s="162"/>
      <c r="R40" s="161"/>
      <c r="S40" s="162"/>
      <c r="T40" s="161"/>
      <c r="U40" s="162"/>
    </row>
    <row r="41" spans="1:110" s="68" customFormat="1" x14ac:dyDescent="0.3">
      <c r="A41" s="129" t="s">
        <v>275</v>
      </c>
      <c r="B41" s="169">
        <f>AVERAGE(B3:B38)</f>
        <v>69.083333333333329</v>
      </c>
      <c r="C41" s="170">
        <f>AVERAGE(C3:C38)</f>
        <v>1.3333333333333333</v>
      </c>
      <c r="D41" s="169">
        <f>AVERAGE(D3:D38)</f>
        <v>76.625</v>
      </c>
      <c r="E41" s="170">
        <f t="shared" ref="E41:U41" si="1">AVERAGE(E3:E38)</f>
        <v>2.1666666666666665</v>
      </c>
      <c r="F41" s="169">
        <f t="shared" si="1"/>
        <v>77.833333333333329</v>
      </c>
      <c r="G41" s="170">
        <f t="shared" si="1"/>
        <v>1.8333333333333333</v>
      </c>
      <c r="H41" s="169">
        <f t="shared" si="1"/>
        <v>70.375</v>
      </c>
      <c r="I41" s="170">
        <f t="shared" si="1"/>
        <v>1.0833333333333333</v>
      </c>
      <c r="J41" s="169">
        <f t="shared" si="1"/>
        <v>76.791666666666671</v>
      </c>
      <c r="K41" s="170">
        <f t="shared" si="1"/>
        <v>1.5833333333333333</v>
      </c>
      <c r="L41" s="169">
        <f t="shared" si="1"/>
        <v>69.583333333333329</v>
      </c>
      <c r="M41" s="170">
        <f t="shared" si="1"/>
        <v>0.91666666666666663</v>
      </c>
      <c r="N41" s="169">
        <f t="shared" si="1"/>
        <v>72.208333333333329</v>
      </c>
      <c r="O41" s="170">
        <f t="shared" si="1"/>
        <v>1.25</v>
      </c>
      <c r="P41" s="169">
        <f t="shared" si="1"/>
        <v>68.833333333333329</v>
      </c>
      <c r="Q41" s="170">
        <f t="shared" si="1"/>
        <v>0.83333333333333337</v>
      </c>
      <c r="R41" s="169">
        <f t="shared" si="1"/>
        <v>71.791666666666671</v>
      </c>
      <c r="S41" s="170">
        <f t="shared" si="1"/>
        <v>1.0833333333333333</v>
      </c>
      <c r="T41" s="169">
        <f t="shared" si="1"/>
        <v>72.625</v>
      </c>
      <c r="U41" s="170">
        <f t="shared" si="1"/>
        <v>1.6666666666666667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2" spans="1:110" x14ac:dyDescent="0.3">
      <c r="A42" s="127"/>
      <c r="B42" s="161"/>
      <c r="C42" s="163"/>
      <c r="D42" s="161"/>
      <c r="E42" s="163"/>
      <c r="F42" s="161"/>
      <c r="G42" s="163"/>
      <c r="H42" s="161"/>
      <c r="I42" s="163"/>
      <c r="J42" s="161"/>
      <c r="K42" s="163"/>
      <c r="L42" s="161"/>
      <c r="M42" s="163"/>
      <c r="N42" s="161"/>
      <c r="O42" s="163"/>
      <c r="P42" s="161"/>
      <c r="Q42" s="163"/>
      <c r="R42" s="161"/>
      <c r="S42" s="163"/>
      <c r="T42" s="161"/>
      <c r="U42" s="163"/>
    </row>
    <row r="43" spans="1:110" s="69" customFormat="1" x14ac:dyDescent="0.3">
      <c r="A43" s="130" t="s">
        <v>276</v>
      </c>
      <c r="B43" s="298">
        <v>-8</v>
      </c>
      <c r="C43" s="299"/>
      <c r="D43" s="298">
        <v>0</v>
      </c>
      <c r="E43" s="299"/>
      <c r="F43" s="298">
        <v>-4</v>
      </c>
      <c r="G43" s="299"/>
      <c r="H43" s="298">
        <v>-11</v>
      </c>
      <c r="I43" s="299"/>
      <c r="J43" s="298">
        <v>-3</v>
      </c>
      <c r="K43" s="299"/>
      <c r="L43" s="298">
        <v>-13</v>
      </c>
      <c r="M43" s="299"/>
      <c r="N43" s="298">
        <v>-9</v>
      </c>
      <c r="O43" s="299"/>
      <c r="P43" s="298">
        <v>-14</v>
      </c>
      <c r="Q43" s="299"/>
      <c r="R43" s="298">
        <v>-11</v>
      </c>
      <c r="S43" s="299"/>
      <c r="T43" s="298">
        <v>-2</v>
      </c>
      <c r="U43" s="299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4" spans="1:110" x14ac:dyDescent="0.3">
      <c r="A44" s="127"/>
      <c r="B44" s="161"/>
      <c r="C44" s="164"/>
      <c r="D44" s="161"/>
      <c r="E44" s="164"/>
      <c r="F44" s="161"/>
      <c r="G44" s="164"/>
      <c r="H44" s="161"/>
      <c r="I44" s="164"/>
      <c r="J44" s="161"/>
      <c r="K44" s="164"/>
      <c r="L44" s="161"/>
      <c r="M44" s="164"/>
      <c r="N44" s="161"/>
      <c r="O44" s="164"/>
      <c r="P44" s="161"/>
      <c r="Q44" s="164"/>
      <c r="R44" s="161"/>
      <c r="S44" s="164"/>
      <c r="T44" s="161"/>
      <c r="U44" s="164"/>
    </row>
    <row r="45" spans="1:110" x14ac:dyDescent="0.3">
      <c r="A45" s="131" t="s">
        <v>277</v>
      </c>
      <c r="B45" s="300">
        <f>COUNTIF(B3:B38, 65.5) + COUNTIF(B3:B38, 71.5) + COUNTIF(B3:B38, 77.5) + COUNTIF(B3:B38, 83.5) + COUNTIF(B3:B38, 89.5) + COUNTIF(B3:B38, 95.5)</f>
        <v>2</v>
      </c>
      <c r="C45" s="301"/>
      <c r="D45" s="300">
        <f>COUNTIF(D3:D38, 65.5) + COUNTIF(D3:D38, 71.5) + COUNTIF(D3:D38, 77.5) + COUNTIF(D3:D38, 83.5) + COUNTIF(D3:D38, 89.5) + COUNTIF(D3:D38, 95.5)</f>
        <v>2</v>
      </c>
      <c r="E45" s="301"/>
      <c r="F45" s="300">
        <f t="shared" ref="F45" si="2">COUNTIF(F3:F38, 65.5) + COUNTIF(F3:F38, 71.5) + COUNTIF(F3:F38, 77.5) + COUNTIF(F3:F38, 83.5) + COUNTIF(F3:F38, 89.5) + COUNTIF(F3:F38, 95.5)</f>
        <v>2</v>
      </c>
      <c r="G45" s="301"/>
      <c r="H45" s="300">
        <f t="shared" ref="H45" si="3">COUNTIF(H3:H38, 65.5) + COUNTIF(H3:H38, 71.5) + COUNTIF(H3:H38, 77.5) + COUNTIF(H3:H38, 83.5) + COUNTIF(H3:H38, 89.5) + COUNTIF(H3:H38, 95.5)</f>
        <v>0</v>
      </c>
      <c r="I45" s="301"/>
      <c r="J45" s="300">
        <f t="shared" ref="J45" si="4">COUNTIF(J3:J38, 65.5) + COUNTIF(J3:J38, 71.5) + COUNTIF(J3:J38, 77.5) + COUNTIF(J3:J38, 83.5) + COUNTIF(J3:J38, 89.5) + COUNTIF(J3:J38, 95.5)</f>
        <v>1</v>
      </c>
      <c r="K45" s="301"/>
      <c r="L45" s="300">
        <f t="shared" ref="L45" si="5">COUNTIF(L3:L38, 65.5) + COUNTIF(L3:L38, 71.5) + COUNTIF(L3:L38, 77.5) + COUNTIF(L3:L38, 83.5) + COUNTIF(L3:L38, 89.5) + COUNTIF(L3:L38, 95.5)</f>
        <v>1</v>
      </c>
      <c r="M45" s="301"/>
      <c r="N45" s="300">
        <f t="shared" ref="N45" si="6">COUNTIF(N3:N38, 65.5) + COUNTIF(N3:N38, 71.5) + COUNTIF(N3:N38, 77.5) + COUNTIF(N3:N38, 83.5) + COUNTIF(N3:N38, 89.5) + COUNTIF(N3:N38, 95.5)</f>
        <v>3</v>
      </c>
      <c r="O45" s="301"/>
      <c r="P45" s="300">
        <f t="shared" ref="P45" si="7">COUNTIF(P3:P38, 65.5) + COUNTIF(P3:P38, 71.5) + COUNTIF(P3:P38, 77.5) + COUNTIF(P3:P38, 83.5) + COUNTIF(P3:P38, 89.5) + COUNTIF(P3:P38, 95.5)</f>
        <v>2</v>
      </c>
      <c r="Q45" s="301"/>
      <c r="R45" s="300">
        <f t="shared" ref="R45" si="8">COUNTIF(R3:R38, 65.5) + COUNTIF(R3:R38, 71.5) + COUNTIF(R3:R38, 77.5) + COUNTIF(R3:R38, 83.5) + COUNTIF(R3:R38, 89.5) + COUNTIF(R3:R38, 95.5)</f>
        <v>3</v>
      </c>
      <c r="S45" s="301"/>
      <c r="T45" s="300">
        <f t="shared" ref="T45" si="9">COUNTIF(T3:T38, 65.5) + COUNTIF(T3:T38, 71.5) + COUNTIF(T3:T38, 77.5) + COUNTIF(T3:T38, 83.5) + COUNTIF(T3:T38, 89.5) + COUNTIF(T3:T38, 95.5)</f>
        <v>2</v>
      </c>
      <c r="U45" s="301"/>
    </row>
    <row r="46" spans="1:110" x14ac:dyDescent="0.3">
      <c r="A46" s="131" t="s">
        <v>278</v>
      </c>
      <c r="B46" s="300">
        <v>2</v>
      </c>
      <c r="C46" s="301"/>
      <c r="D46" s="300">
        <v>1</v>
      </c>
      <c r="E46" s="301"/>
      <c r="F46" s="300">
        <v>1</v>
      </c>
      <c r="G46" s="301"/>
      <c r="H46" s="300"/>
      <c r="I46" s="301"/>
      <c r="J46" s="300">
        <v>2</v>
      </c>
      <c r="K46" s="301"/>
      <c r="L46" s="300">
        <v>2</v>
      </c>
      <c r="M46" s="301"/>
      <c r="N46" s="300">
        <v>1</v>
      </c>
      <c r="O46" s="301"/>
      <c r="P46" s="300">
        <v>1</v>
      </c>
      <c r="Q46" s="301"/>
      <c r="R46" s="300">
        <v>3</v>
      </c>
      <c r="S46" s="301"/>
      <c r="T46" s="300">
        <v>0</v>
      </c>
      <c r="U46" s="301"/>
    </row>
    <row r="47" spans="1:110" x14ac:dyDescent="0.3">
      <c r="A47" s="127"/>
      <c r="B47" s="161"/>
      <c r="C47" s="164"/>
      <c r="D47" s="161"/>
      <c r="E47" s="164"/>
      <c r="F47" s="161"/>
      <c r="G47" s="164"/>
      <c r="H47" s="161"/>
      <c r="I47" s="164"/>
      <c r="J47" s="161"/>
      <c r="K47" s="164"/>
      <c r="L47" s="161"/>
      <c r="M47" s="164"/>
      <c r="N47" s="161"/>
      <c r="O47" s="164"/>
      <c r="P47" s="161"/>
      <c r="Q47" s="164"/>
      <c r="R47" s="161"/>
      <c r="S47" s="164"/>
      <c r="T47" s="161"/>
      <c r="U47" s="164"/>
    </row>
    <row r="48" spans="1:110" x14ac:dyDescent="0.3">
      <c r="A48" s="132" t="s">
        <v>339</v>
      </c>
      <c r="B48" s="305">
        <f>COUNTIF(B3:B38, 66) + COUNTIF(B3:B38, 72) + COUNTIF(B3:B38, 78) + COUNTIF(B3:B38, 84) + COUNTIF(B3:B38, 90) + COUNTIF(B3:B38, 96)</f>
        <v>2</v>
      </c>
      <c r="C48" s="306"/>
      <c r="D48" s="305">
        <f>COUNTIF(D3:D38, 66) + COUNTIF(D3:D38, 72) + COUNTIF(D3:D38, 78) + COUNTIF(D3:D38, 84) + COUNTIF(D3:D38, 90) + COUNTIF(D3:D38, 96)</f>
        <v>0</v>
      </c>
      <c r="E48" s="306"/>
      <c r="F48" s="305">
        <f t="shared" ref="F48" si="10">COUNTIF(F3:F38, 66) + COUNTIF(F3:F38, 72) + COUNTIF(F3:F38, 78) + COUNTIF(F3:F38, 84) + COUNTIF(F3:F38, 90) + COUNTIF(F3:F38, 96)</f>
        <v>1</v>
      </c>
      <c r="G48" s="306"/>
      <c r="H48" s="305">
        <f t="shared" ref="H48" si="11">COUNTIF(H3:H38, 66) + COUNTIF(H3:H38, 72) + COUNTIF(H3:H38, 78) + COUNTIF(H3:H38, 84) + COUNTIF(H3:H38, 90) + COUNTIF(H3:H38, 96)</f>
        <v>1</v>
      </c>
      <c r="I48" s="306"/>
      <c r="J48" s="305">
        <f t="shared" ref="J48" si="12">COUNTIF(J3:J38, 66) + COUNTIF(J3:J38, 72) + COUNTIF(J3:J38, 78) + COUNTIF(J3:J38, 84) + COUNTIF(J3:J38, 90) + COUNTIF(J3:J38, 96)</f>
        <v>1</v>
      </c>
      <c r="K48" s="306"/>
      <c r="L48" s="305">
        <f t="shared" ref="L48" si="13">COUNTIF(L3:L38, 66) + COUNTIF(L3:L38, 72) + COUNTIF(L3:L38, 78) + COUNTIF(L3:L38, 84) + COUNTIF(L3:L38, 90) + COUNTIF(L3:L38, 96)</f>
        <v>1</v>
      </c>
      <c r="M48" s="306"/>
      <c r="N48" s="305">
        <f t="shared" ref="N48" si="14">COUNTIF(N3:N38, 66) + COUNTIF(N3:N38, 72) + COUNTIF(N3:N38, 78) + COUNTIF(N3:N38, 84) + COUNTIF(N3:N38, 90) + COUNTIF(N3:N38, 96)</f>
        <v>0</v>
      </c>
      <c r="O48" s="306"/>
      <c r="P48" s="305">
        <f t="shared" ref="P48" si="15">COUNTIF(P3:P38, 66) + COUNTIF(P3:P38, 72) + COUNTIF(P3:P38, 78) + COUNTIF(P3:P38, 84) + COUNTIF(P3:P38, 90) + COUNTIF(P3:P38, 96)</f>
        <v>0</v>
      </c>
      <c r="Q48" s="306"/>
      <c r="R48" s="305">
        <f t="shared" ref="R48" si="16">COUNTIF(R3:R38, 66) + COUNTIF(R3:R38, 72) + COUNTIF(R3:R38, 78) + COUNTIF(R3:R38, 84) + COUNTIF(R3:R38, 90) + COUNTIF(R3:R38, 96)</f>
        <v>0</v>
      </c>
      <c r="S48" s="306"/>
      <c r="T48" s="305">
        <f t="shared" ref="T48" si="17">COUNTIF(T3:T38, 66) + COUNTIF(T3:T38, 72) + COUNTIF(T3:T38, 78) + COUNTIF(T3:T38, 84) + COUNTIF(T3:T38, 90) + COUNTIF(T3:T38, 96)</f>
        <v>1</v>
      </c>
      <c r="U48" s="306"/>
    </row>
    <row r="49" spans="1:21" x14ac:dyDescent="0.3">
      <c r="A49" s="132" t="s">
        <v>340</v>
      </c>
      <c r="B49" s="305">
        <v>4</v>
      </c>
      <c r="C49" s="306"/>
      <c r="D49" s="305"/>
      <c r="E49" s="306"/>
      <c r="F49" s="305">
        <v>0</v>
      </c>
      <c r="G49" s="306"/>
      <c r="H49" s="305">
        <v>1</v>
      </c>
      <c r="I49" s="306"/>
      <c r="J49" s="305">
        <v>0</v>
      </c>
      <c r="K49" s="306"/>
      <c r="L49" s="305">
        <v>0</v>
      </c>
      <c r="M49" s="306"/>
      <c r="N49" s="305"/>
      <c r="O49" s="306"/>
      <c r="P49" s="305"/>
      <c r="Q49" s="306"/>
      <c r="R49" s="305"/>
      <c r="S49" s="306"/>
      <c r="T49" s="305">
        <v>0</v>
      </c>
      <c r="U49" s="306"/>
    </row>
    <row r="50" spans="1:21" x14ac:dyDescent="0.3">
      <c r="A50" s="127"/>
      <c r="B50" s="161"/>
      <c r="C50" s="165"/>
      <c r="D50" s="161"/>
      <c r="E50" s="165"/>
      <c r="F50" s="161"/>
      <c r="G50" s="165"/>
      <c r="H50" s="161"/>
      <c r="I50" s="165"/>
      <c r="J50" s="161"/>
      <c r="K50" s="165"/>
      <c r="L50" s="161"/>
      <c r="M50" s="165"/>
      <c r="N50" s="161"/>
      <c r="O50" s="165"/>
      <c r="P50" s="161"/>
      <c r="Q50" s="165"/>
      <c r="R50" s="161"/>
      <c r="S50" s="165"/>
      <c r="T50" s="161"/>
      <c r="U50" s="165"/>
    </row>
    <row r="51" spans="1:21" x14ac:dyDescent="0.3">
      <c r="A51" s="133" t="s">
        <v>295</v>
      </c>
      <c r="B51" s="166">
        <v>13</v>
      </c>
      <c r="C51" s="167">
        <v>15</v>
      </c>
      <c r="D51" s="166">
        <v>27</v>
      </c>
      <c r="E51" s="167">
        <v>17</v>
      </c>
      <c r="F51" s="166">
        <v>31</v>
      </c>
      <c r="G51" s="167">
        <v>22</v>
      </c>
      <c r="H51" s="166">
        <v>16</v>
      </c>
      <c r="I51" s="167">
        <v>18</v>
      </c>
      <c r="J51" s="166">
        <v>28</v>
      </c>
      <c r="K51" s="167">
        <v>23</v>
      </c>
      <c r="L51" s="166">
        <v>13</v>
      </c>
      <c r="M51" s="167">
        <v>24</v>
      </c>
      <c r="N51" s="166">
        <v>18</v>
      </c>
      <c r="O51" s="167">
        <v>19</v>
      </c>
      <c r="P51" s="166">
        <v>13</v>
      </c>
      <c r="Q51" s="167">
        <v>22</v>
      </c>
      <c r="R51" s="166">
        <v>19</v>
      </c>
      <c r="S51" s="167">
        <v>20</v>
      </c>
      <c r="T51" s="166">
        <v>19</v>
      </c>
      <c r="U51" s="167">
        <v>17</v>
      </c>
    </row>
    <row r="52" spans="1:21" x14ac:dyDescent="0.3">
      <c r="A52" s="127"/>
      <c r="B52" s="161"/>
      <c r="C52" s="163"/>
      <c r="D52" s="161"/>
      <c r="E52" s="163"/>
      <c r="F52" s="161"/>
      <c r="G52" s="163"/>
      <c r="H52" s="161"/>
      <c r="I52" s="163"/>
      <c r="J52" s="161"/>
      <c r="K52" s="163"/>
      <c r="L52" s="161"/>
      <c r="M52" s="163"/>
      <c r="N52" s="161"/>
      <c r="O52" s="163"/>
      <c r="P52" s="161"/>
      <c r="Q52" s="163"/>
      <c r="R52" s="161"/>
      <c r="S52" s="163"/>
      <c r="T52" s="161"/>
      <c r="U52" s="163"/>
    </row>
    <row r="53" spans="1:21" x14ac:dyDescent="0.3">
      <c r="A53" s="134" t="s">
        <v>324</v>
      </c>
      <c r="B53" s="276">
        <f>COUNTIF(C3:C38,3)</f>
        <v>4</v>
      </c>
      <c r="C53" s="277"/>
      <c r="D53" s="276">
        <f>COUNTIF(E3:E38,3)</f>
        <v>8</v>
      </c>
      <c r="E53" s="277"/>
      <c r="F53" s="276">
        <f>COUNTIF(G3:G38,3)</f>
        <v>7</v>
      </c>
      <c r="G53" s="277"/>
      <c r="H53" s="276">
        <f>COUNTIF(I3:I38,3)</f>
        <v>3</v>
      </c>
      <c r="I53" s="277"/>
      <c r="J53" s="276">
        <f>COUNTIF(K3:K38,3)</f>
        <v>5</v>
      </c>
      <c r="K53" s="277"/>
      <c r="L53" s="276">
        <f>COUNTIF(M3:M38,3)</f>
        <v>3</v>
      </c>
      <c r="M53" s="277"/>
      <c r="N53" s="276">
        <f>COUNTIF(O3:O38,3)</f>
        <v>4</v>
      </c>
      <c r="O53" s="277"/>
      <c r="P53" s="276">
        <f>COUNTIF(Q3:Q38,3)</f>
        <v>2</v>
      </c>
      <c r="Q53" s="277"/>
      <c r="R53" s="276">
        <f>COUNTIF(S3:S38,3)</f>
        <v>3</v>
      </c>
      <c r="S53" s="277"/>
      <c r="T53" s="276">
        <f>COUNTIF(U3:U38,3)</f>
        <v>6</v>
      </c>
      <c r="U53" s="277"/>
    </row>
    <row r="54" spans="1:21" x14ac:dyDescent="0.3">
      <c r="A54" s="135" t="s">
        <v>325</v>
      </c>
      <c r="B54" s="274">
        <f>COUNTIF(C3:C38,1)</f>
        <v>4</v>
      </c>
      <c r="C54" s="275"/>
      <c r="D54" s="274">
        <f>COUNTIF(E3:E38,1)</f>
        <v>2</v>
      </c>
      <c r="E54" s="275"/>
      <c r="F54" s="274">
        <f>COUNTIF(G3:G38,1)</f>
        <v>1</v>
      </c>
      <c r="G54" s="275"/>
      <c r="H54" s="274">
        <f>COUNTIF(I3:I38,1)</f>
        <v>4</v>
      </c>
      <c r="I54" s="275"/>
      <c r="J54" s="274">
        <f>COUNTIF(K3:K38,1)</f>
        <v>4</v>
      </c>
      <c r="K54" s="275"/>
      <c r="L54" s="274">
        <f>COUNTIF(M3:M38,1)</f>
        <v>2</v>
      </c>
      <c r="M54" s="275"/>
      <c r="N54" s="274">
        <f>COUNTIF(O3:O38,1)</f>
        <v>3</v>
      </c>
      <c r="O54" s="275"/>
      <c r="P54" s="274">
        <f>COUNTIF(Q3:Q38,1)</f>
        <v>4</v>
      </c>
      <c r="Q54" s="275"/>
      <c r="R54" s="274">
        <f>COUNTIF(S3:S38,1)</f>
        <v>4</v>
      </c>
      <c r="S54" s="275"/>
      <c r="T54" s="274">
        <f>COUNTIF(U3:U38,1)</f>
        <v>2</v>
      </c>
      <c r="U54" s="275"/>
    </row>
    <row r="55" spans="1:21" x14ac:dyDescent="0.3">
      <c r="A55" s="101" t="s">
        <v>326</v>
      </c>
      <c r="B55" s="302">
        <f>COUNTIF(C3:C38,0)</f>
        <v>4</v>
      </c>
      <c r="C55" s="303"/>
      <c r="D55" s="304">
        <f t="shared" ref="D55" si="18">COUNTIF(E3:E38,0)</f>
        <v>2</v>
      </c>
      <c r="E55" s="303"/>
      <c r="F55" s="304">
        <f t="shared" ref="F55" si="19">COUNTIF(G3:G38,0)</f>
        <v>4</v>
      </c>
      <c r="G55" s="303"/>
      <c r="H55" s="304">
        <f t="shared" ref="H55" si="20">COUNTIF(I3:I38,0)</f>
        <v>5</v>
      </c>
      <c r="I55" s="303"/>
      <c r="J55" s="304">
        <f t="shared" ref="J55" si="21">COUNTIF(K3:K38,0)</f>
        <v>3</v>
      </c>
      <c r="K55" s="303"/>
      <c r="L55" s="304">
        <f t="shared" ref="L55" si="22">COUNTIF(M3:M38,0)</f>
        <v>7</v>
      </c>
      <c r="M55" s="303"/>
      <c r="N55" s="304">
        <f t="shared" ref="N55" si="23">COUNTIF(O3:O38,0)</f>
        <v>5</v>
      </c>
      <c r="O55" s="303"/>
      <c r="P55" s="304">
        <f t="shared" ref="P55" si="24">COUNTIF(Q3:Q38,0)</f>
        <v>6</v>
      </c>
      <c r="Q55" s="303"/>
      <c r="R55" s="304">
        <f t="shared" ref="R55" si="25">COUNTIF(S3:S38,0)</f>
        <v>5</v>
      </c>
      <c r="S55" s="303"/>
      <c r="T55" s="304">
        <f t="shared" ref="T55" si="26">COUNTIF(U3:U38,0)</f>
        <v>4</v>
      </c>
      <c r="U55" s="303"/>
    </row>
  </sheetData>
  <mergeCells count="90">
    <mergeCell ref="L49:M49"/>
    <mergeCell ref="N49:O49"/>
    <mergeCell ref="P49:Q49"/>
    <mergeCell ref="R49:S49"/>
    <mergeCell ref="T49:U49"/>
    <mergeCell ref="B49:C49"/>
    <mergeCell ref="D49:E49"/>
    <mergeCell ref="F49:G49"/>
    <mergeCell ref="H49:I49"/>
    <mergeCell ref="J49:K49"/>
    <mergeCell ref="L48:M48"/>
    <mergeCell ref="N48:O48"/>
    <mergeCell ref="P48:Q48"/>
    <mergeCell ref="R48:S48"/>
    <mergeCell ref="T48:U48"/>
    <mergeCell ref="B48:C48"/>
    <mergeCell ref="D48:E48"/>
    <mergeCell ref="F48:G48"/>
    <mergeCell ref="H48:I48"/>
    <mergeCell ref="J48:K48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  <mergeCell ref="L46:M46"/>
    <mergeCell ref="N46:O46"/>
    <mergeCell ref="P46:Q46"/>
    <mergeCell ref="R46:S46"/>
    <mergeCell ref="T46:U46"/>
    <mergeCell ref="B46:C46"/>
    <mergeCell ref="D46:E46"/>
    <mergeCell ref="F46:G46"/>
    <mergeCell ref="H46:I46"/>
    <mergeCell ref="J46:K46"/>
    <mergeCell ref="L45:M45"/>
    <mergeCell ref="N45:O45"/>
    <mergeCell ref="P45:Q45"/>
    <mergeCell ref="R45:S45"/>
    <mergeCell ref="T45:U45"/>
    <mergeCell ref="B45:C45"/>
    <mergeCell ref="D45:E45"/>
    <mergeCell ref="F45:G45"/>
    <mergeCell ref="H45:I45"/>
    <mergeCell ref="J45:K45"/>
    <mergeCell ref="L43:M43"/>
    <mergeCell ref="N43:O43"/>
    <mergeCell ref="P43:Q43"/>
    <mergeCell ref="R43:S43"/>
    <mergeCell ref="T43:U43"/>
    <mergeCell ref="B43:C43"/>
    <mergeCell ref="D43:E43"/>
    <mergeCell ref="F43:G43"/>
    <mergeCell ref="H43:I43"/>
    <mergeCell ref="J43:K43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5:P105"/>
  <sheetViews>
    <sheetView zoomScale="74" zoomScaleNormal="74" workbookViewId="0">
      <selection activeCell="R105" sqref="R105"/>
    </sheetView>
  </sheetViews>
  <sheetFormatPr defaultRowHeight="14" x14ac:dyDescent="0.3"/>
  <cols>
    <col min="1" max="1" width="4.5" customWidth="1"/>
    <col min="2" max="2" width="14.4140625" bestFit="1" customWidth="1"/>
    <col min="5" max="5" width="15" bestFit="1" customWidth="1"/>
    <col min="7" max="7" width="8.58203125" customWidth="1"/>
    <col min="8" max="8" width="15" bestFit="1" customWidth="1"/>
    <col min="11" max="11" width="13.08203125" bestFit="1" customWidth="1"/>
    <col min="13" max="13" width="18.5" bestFit="1" customWidth="1"/>
    <col min="16" max="16" width="13.08203125" bestFit="1" customWidth="1"/>
  </cols>
  <sheetData>
    <row r="95" spans="2:16" ht="14.5" x14ac:dyDescent="0.35">
      <c r="B95" s="307" t="s">
        <v>293</v>
      </c>
      <c r="C95" s="307"/>
      <c r="E95" s="307" t="s">
        <v>341</v>
      </c>
      <c r="F95" s="307"/>
      <c r="H95" s="307" t="s">
        <v>294</v>
      </c>
      <c r="I95" s="307"/>
      <c r="K95" s="97" t="s">
        <v>331</v>
      </c>
      <c r="M95" s="307" t="s">
        <v>342</v>
      </c>
      <c r="N95" s="307"/>
      <c r="P95" s="115" t="s">
        <v>331</v>
      </c>
    </row>
    <row r="96" spans="2:16" x14ac:dyDescent="0.3">
      <c r="B96" s="85" t="s">
        <v>288</v>
      </c>
      <c r="C96" s="84">
        <f>Punteggio!K39 - FantaCulo!R41</f>
        <v>24.5535</v>
      </c>
      <c r="E96" s="85" t="s">
        <v>288</v>
      </c>
      <c r="F96" s="84">
        <f>Punteggio!K39 - FantaCulo!R41 + Punteggio!J46 - Punteggio!J49</f>
        <v>26.5535</v>
      </c>
      <c r="H96" s="85" t="s">
        <v>285</v>
      </c>
      <c r="I96" s="94">
        <f>Punteggio!E39</f>
        <v>26</v>
      </c>
      <c r="K96" s="96">
        <v>5</v>
      </c>
      <c r="M96" s="87" t="s">
        <v>286</v>
      </c>
      <c r="N96" s="116">
        <f>Punteggio!F39</f>
        <v>934</v>
      </c>
      <c r="P96" s="116">
        <v>94.5</v>
      </c>
    </row>
    <row r="97" spans="2:16" x14ac:dyDescent="0.3">
      <c r="B97" s="85" t="s">
        <v>286</v>
      </c>
      <c r="C97" s="84">
        <f>Punteggio!G39 - FantaCulo!J41</f>
        <v>23.8871</v>
      </c>
      <c r="E97" s="85" t="s">
        <v>286</v>
      </c>
      <c r="F97" s="84">
        <f>Punteggio!G39 - FantaCulo!J41 + Punteggio!F46 - Punteggio!F49</f>
        <v>24.8871</v>
      </c>
      <c r="H97" s="85" t="s">
        <v>286</v>
      </c>
      <c r="I97" s="94">
        <f>Punteggio!G39</f>
        <v>22</v>
      </c>
      <c r="K97" s="96">
        <v>13</v>
      </c>
      <c r="M97" s="87" t="s">
        <v>288</v>
      </c>
      <c r="N97" s="116">
        <f>Punteggio!J39</f>
        <v>921.5</v>
      </c>
      <c r="P97" s="116">
        <v>-17.5</v>
      </c>
    </row>
    <row r="98" spans="2:16" x14ac:dyDescent="0.3">
      <c r="B98" s="85" t="s">
        <v>285</v>
      </c>
      <c r="C98" s="84">
        <f>Punteggio!E39 - FantaCulo!F41</f>
        <v>21.998699999999999</v>
      </c>
      <c r="E98" s="85" t="s">
        <v>285</v>
      </c>
      <c r="F98" s="84">
        <f>Punteggio!E39 - FantaCulo!F41 + Punteggio!D46 - Punteggio!D49</f>
        <v>22.998699999999999</v>
      </c>
      <c r="H98" s="85" t="s">
        <v>292</v>
      </c>
      <c r="I98" s="94">
        <f>Punteggio!U39</f>
        <v>20</v>
      </c>
      <c r="K98" s="96">
        <v>1</v>
      </c>
      <c r="M98" s="87" t="s">
        <v>285</v>
      </c>
      <c r="N98" s="116">
        <f>Punteggio!D39</f>
        <v>919.5</v>
      </c>
      <c r="P98" s="116">
        <v>1</v>
      </c>
    </row>
    <row r="99" spans="2:16" x14ac:dyDescent="0.3">
      <c r="B99" s="85" t="s">
        <v>330</v>
      </c>
      <c r="C99" s="84">
        <f>Punteggio!O39 - FantaCulo!Z41</f>
        <v>17.553799999999999</v>
      </c>
      <c r="E99" s="85" t="s">
        <v>291</v>
      </c>
      <c r="F99" s="84">
        <f>Punteggio!S39 - FantaCulo!AH41 + Punteggio!R46 - Punteggio!R49</f>
        <v>19.1098</v>
      </c>
      <c r="H99" s="85" t="s">
        <v>288</v>
      </c>
      <c r="I99" s="94">
        <f>Punteggio!K39</f>
        <v>19</v>
      </c>
      <c r="K99" s="96">
        <v>-4</v>
      </c>
      <c r="M99" s="87" t="s">
        <v>292</v>
      </c>
      <c r="N99" s="116">
        <f>Punteggio!T39</f>
        <v>871.5</v>
      </c>
      <c r="P99" s="116">
        <v>-22.5</v>
      </c>
    </row>
    <row r="100" spans="2:16" x14ac:dyDescent="0.3">
      <c r="B100" s="85" t="s">
        <v>291</v>
      </c>
      <c r="C100" s="84">
        <f>Punteggio!S39 - FantaCulo!AH41</f>
        <v>16.1098</v>
      </c>
      <c r="E100" s="85" t="s">
        <v>330</v>
      </c>
      <c r="F100" s="84">
        <f>Punteggio!O39 - FantaCulo!Z41 + Punteggio!N46 - Punteggio!N49</f>
        <v>18.553799999999999</v>
      </c>
      <c r="H100" s="85" t="s">
        <v>329</v>
      </c>
      <c r="I100" s="94">
        <f>Punteggio!C39</f>
        <v>16</v>
      </c>
      <c r="K100" s="96"/>
      <c r="M100" s="87" t="s">
        <v>330</v>
      </c>
      <c r="N100" s="116">
        <f>Punteggio!N39</f>
        <v>866.5</v>
      </c>
      <c r="P100" s="116"/>
    </row>
    <row r="101" spans="2:16" x14ac:dyDescent="0.3">
      <c r="B101" s="85" t="s">
        <v>292</v>
      </c>
      <c r="C101" s="84">
        <f>Punteggio!U39 - FantaCulo!AL41</f>
        <v>15.665099999999999</v>
      </c>
      <c r="E101" s="85" t="s">
        <v>292</v>
      </c>
      <c r="F101" s="84">
        <f>Punteggio!U39 - FantaCulo!AL41 +Punteggio!T46 - Punteggio!T49</f>
        <v>15.665099999999999</v>
      </c>
      <c r="H101" s="85" t="s">
        <v>330</v>
      </c>
      <c r="I101" s="94">
        <f>Punteggio!O39</f>
        <v>15</v>
      </c>
      <c r="K101" s="96"/>
      <c r="M101" s="87" t="s">
        <v>291</v>
      </c>
      <c r="N101" s="116">
        <f>Punteggio!R39</f>
        <v>861.5</v>
      </c>
      <c r="P101" s="116">
        <v>-26</v>
      </c>
    </row>
    <row r="102" spans="2:16" x14ac:dyDescent="0.3">
      <c r="B102" s="85" t="s">
        <v>287</v>
      </c>
      <c r="C102" s="84">
        <f>Punteggio!I39 - FantaCulo!N41</f>
        <v>15.1097</v>
      </c>
      <c r="E102" s="85" t="s">
        <v>290</v>
      </c>
      <c r="F102" s="84">
        <f>Punteggio!Q39 - FantaCulo!AD41 + Punteggio!P46 - Punteggio!P49</f>
        <v>14.2209</v>
      </c>
      <c r="H102" s="85" t="s">
        <v>291</v>
      </c>
      <c r="I102" s="94">
        <f>Punteggio!S39</f>
        <v>13</v>
      </c>
      <c r="K102" s="96">
        <v>-2</v>
      </c>
      <c r="M102" s="87" t="s">
        <v>287</v>
      </c>
      <c r="N102" s="116">
        <f>Punteggio!H39</f>
        <v>844.5</v>
      </c>
      <c r="P102" s="116">
        <v>-55</v>
      </c>
    </row>
    <row r="103" spans="2:16" x14ac:dyDescent="0.3">
      <c r="B103" s="85" t="s">
        <v>290</v>
      </c>
      <c r="C103" s="84">
        <f>Punteggio!Q39 - FantaCulo!AD41</f>
        <v>13.2209</v>
      </c>
      <c r="E103" s="85" t="s">
        <v>287</v>
      </c>
      <c r="F103" s="84">
        <f>Punteggio!I39 - FantaCulo!N41 + Punteggio!H46 - Punteggio!H49</f>
        <v>14.1097</v>
      </c>
      <c r="H103" s="85" t="s">
        <v>287</v>
      </c>
      <c r="I103" s="94">
        <f>Punteggio!I39</f>
        <v>13</v>
      </c>
      <c r="K103" s="96">
        <v>-10</v>
      </c>
      <c r="M103" s="87" t="s">
        <v>289</v>
      </c>
      <c r="N103" s="116">
        <f>Punteggio!L39</f>
        <v>835</v>
      </c>
      <c r="P103" s="116">
        <v>-19.5</v>
      </c>
    </row>
    <row r="104" spans="2:16" x14ac:dyDescent="0.3">
      <c r="B104" s="85" t="s">
        <v>329</v>
      </c>
      <c r="C104" s="84">
        <f>Punteggio!C39 - FantaCulo!B41</f>
        <v>11.887699999999999</v>
      </c>
      <c r="E104" s="85" t="s">
        <v>289</v>
      </c>
      <c r="F104" s="84">
        <f>Punteggio!M39 - FantaCulo!V41 + Punteggio!L46 - Punteggio!L49</f>
        <v>12.6656</v>
      </c>
      <c r="H104" s="85" t="s">
        <v>289</v>
      </c>
      <c r="I104" s="94">
        <f>Punteggio!M39</f>
        <v>11</v>
      </c>
      <c r="K104" s="96">
        <v>-1</v>
      </c>
      <c r="M104" s="87" t="s">
        <v>329</v>
      </c>
      <c r="N104" s="116">
        <f>Punteggio!B39</f>
        <v>829</v>
      </c>
      <c r="P104" s="116"/>
    </row>
    <row r="105" spans="2:16" x14ac:dyDescent="0.3">
      <c r="B105" s="85" t="s">
        <v>289</v>
      </c>
      <c r="C105" s="84">
        <f>Punteggio!M39 - FantaCulo!V41</f>
        <v>10.6656</v>
      </c>
      <c r="E105" s="85" t="s">
        <v>329</v>
      </c>
      <c r="F105" s="84">
        <f>Punteggio!C39 - FantaCulo!B41 + Punteggio!B46 - Punteggio!B49</f>
        <v>9.8876999999999988</v>
      </c>
      <c r="H105" s="85" t="s">
        <v>290</v>
      </c>
      <c r="I105" s="94">
        <f>Punteggio!Q39</f>
        <v>10</v>
      </c>
      <c r="K105" s="96">
        <v>-5</v>
      </c>
      <c r="M105" s="87" t="s">
        <v>290</v>
      </c>
      <c r="N105" s="116">
        <f>Punteggio!P39</f>
        <v>826</v>
      </c>
      <c r="P105" s="116">
        <v>-47.5</v>
      </c>
    </row>
  </sheetData>
  <sortState ref="M96:N105">
    <sortCondition descending="1" ref="N96"/>
  </sortState>
  <mergeCells count="4">
    <mergeCell ref="B95:C95"/>
    <mergeCell ref="H95:I95"/>
    <mergeCell ref="E95:F95"/>
    <mergeCell ref="M95:N95"/>
  </mergeCells>
  <pageMargins left="0.7" right="0.7" top="0.75" bottom="0.75" header="0.3" footer="0.3"/>
  <pageSetup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zoomScale="80" zoomScaleNormal="80" workbookViewId="0">
      <pane ySplit="1" topLeftCell="A2" activePane="bottomLeft" state="frozen"/>
      <selection pane="bottomLeft" activeCell="P21" sqref="P21:Q21"/>
    </sheetView>
  </sheetViews>
  <sheetFormatPr defaultRowHeight="14" x14ac:dyDescent="0.3"/>
  <sheetData>
    <row r="1" spans="1:21" x14ac:dyDescent="0.3">
      <c r="A1" s="48" t="s">
        <v>268</v>
      </c>
      <c r="B1" s="286" t="s">
        <v>327</v>
      </c>
      <c r="C1" s="286"/>
      <c r="D1" s="315" t="s">
        <v>7</v>
      </c>
      <c r="E1" s="289"/>
      <c r="F1" s="316" t="s">
        <v>345</v>
      </c>
      <c r="G1" s="291"/>
      <c r="H1" s="317" t="s">
        <v>9</v>
      </c>
      <c r="I1" s="293"/>
      <c r="J1" s="318" t="s">
        <v>10</v>
      </c>
      <c r="K1" s="295"/>
      <c r="L1" s="319" t="s">
        <v>267</v>
      </c>
      <c r="M1" s="297"/>
      <c r="N1" s="308" t="s">
        <v>328</v>
      </c>
      <c r="O1" s="279"/>
      <c r="P1" s="309" t="s">
        <v>272</v>
      </c>
      <c r="Q1" s="281"/>
      <c r="R1" s="310" t="s">
        <v>273</v>
      </c>
      <c r="S1" s="283"/>
      <c r="T1" s="311" t="s">
        <v>13</v>
      </c>
      <c r="U1" s="312"/>
    </row>
    <row r="2" spans="1:21" x14ac:dyDescent="0.3">
      <c r="A2" s="91">
        <v>1</v>
      </c>
      <c r="B2" s="313">
        <v>6</v>
      </c>
      <c r="C2" s="314"/>
      <c r="D2" s="323">
        <v>7</v>
      </c>
      <c r="E2" s="314"/>
      <c r="F2" s="320">
        <v>9</v>
      </c>
      <c r="G2" s="314"/>
      <c r="H2" s="320">
        <v>13</v>
      </c>
      <c r="I2" s="314"/>
      <c r="J2" s="326">
        <v>25</v>
      </c>
      <c r="K2" s="325"/>
      <c r="L2" s="320">
        <v>10</v>
      </c>
      <c r="M2" s="314"/>
      <c r="N2" s="320">
        <v>11</v>
      </c>
      <c r="O2" s="314"/>
      <c r="P2" s="321">
        <v>20</v>
      </c>
      <c r="Q2" s="321"/>
      <c r="R2" s="322">
        <v>16</v>
      </c>
      <c r="S2" s="322"/>
      <c r="T2" s="320">
        <v>8</v>
      </c>
      <c r="U2" s="314"/>
    </row>
    <row r="3" spans="1:21" x14ac:dyDescent="0.3">
      <c r="A3" s="91">
        <v>2</v>
      </c>
      <c r="B3" s="313">
        <v>9</v>
      </c>
      <c r="C3" s="314"/>
      <c r="D3" s="323">
        <v>13</v>
      </c>
      <c r="E3" s="314"/>
      <c r="F3" s="322">
        <v>16</v>
      </c>
      <c r="G3" s="322"/>
      <c r="H3" s="321">
        <v>20</v>
      </c>
      <c r="I3" s="321"/>
      <c r="J3" s="326">
        <v>25</v>
      </c>
      <c r="K3" s="325"/>
      <c r="L3" s="320">
        <v>11</v>
      </c>
      <c r="M3" s="314"/>
      <c r="N3" s="320">
        <v>10</v>
      </c>
      <c r="O3" s="314"/>
      <c r="P3" s="320">
        <v>7</v>
      </c>
      <c r="Q3" s="314"/>
      <c r="R3" s="320">
        <v>8</v>
      </c>
      <c r="S3" s="314"/>
      <c r="T3" s="320">
        <v>7</v>
      </c>
      <c r="U3" s="314"/>
    </row>
    <row r="4" spans="1:21" x14ac:dyDescent="0.3">
      <c r="A4" s="91">
        <v>3</v>
      </c>
      <c r="B4" s="313">
        <v>6</v>
      </c>
      <c r="C4" s="314"/>
      <c r="D4" s="323">
        <v>10</v>
      </c>
      <c r="E4" s="314"/>
      <c r="F4" s="321">
        <v>20</v>
      </c>
      <c r="G4" s="321"/>
      <c r="H4" s="320">
        <v>8</v>
      </c>
      <c r="I4" s="314"/>
      <c r="J4" s="326">
        <v>25</v>
      </c>
      <c r="K4" s="325"/>
      <c r="L4" s="320">
        <v>9</v>
      </c>
      <c r="M4" s="314"/>
      <c r="N4" s="320">
        <v>7</v>
      </c>
      <c r="O4" s="314"/>
      <c r="P4" s="320">
        <v>13</v>
      </c>
      <c r="Q4" s="314"/>
      <c r="R4" s="320">
        <v>11</v>
      </c>
      <c r="S4" s="314"/>
      <c r="T4" s="321">
        <v>20</v>
      </c>
      <c r="U4" s="321"/>
    </row>
    <row r="5" spans="1:21" x14ac:dyDescent="0.3">
      <c r="A5" s="91">
        <v>4</v>
      </c>
      <c r="B5" s="322">
        <v>16</v>
      </c>
      <c r="C5" s="322"/>
      <c r="D5" s="324">
        <v>25</v>
      </c>
      <c r="E5" s="325"/>
      <c r="F5" s="320">
        <v>13</v>
      </c>
      <c r="G5" s="314"/>
      <c r="H5" s="320">
        <v>10</v>
      </c>
      <c r="I5" s="314"/>
      <c r="J5" s="321">
        <v>20</v>
      </c>
      <c r="K5" s="321"/>
      <c r="L5" s="320">
        <v>11</v>
      </c>
      <c r="M5" s="314"/>
      <c r="N5" s="320">
        <v>7</v>
      </c>
      <c r="O5" s="314"/>
      <c r="P5" s="320">
        <v>9</v>
      </c>
      <c r="Q5" s="314"/>
      <c r="R5" s="320">
        <v>6</v>
      </c>
      <c r="S5" s="314"/>
      <c r="T5" s="320">
        <v>8</v>
      </c>
      <c r="U5" s="314"/>
    </row>
    <row r="6" spans="1:21" x14ac:dyDescent="0.3">
      <c r="A6" s="91">
        <v>5</v>
      </c>
      <c r="B6" s="313">
        <v>11</v>
      </c>
      <c r="C6" s="314"/>
      <c r="D6" s="323">
        <v>9</v>
      </c>
      <c r="E6" s="314"/>
      <c r="F6" s="326">
        <v>25</v>
      </c>
      <c r="G6" s="325"/>
      <c r="H6" s="320">
        <v>7</v>
      </c>
      <c r="I6" s="314"/>
      <c r="J6" s="321">
        <v>20</v>
      </c>
      <c r="K6" s="321"/>
      <c r="L6" s="320">
        <v>8</v>
      </c>
      <c r="M6" s="314"/>
      <c r="N6" s="322">
        <v>16</v>
      </c>
      <c r="O6" s="322"/>
      <c r="P6" s="320">
        <v>6</v>
      </c>
      <c r="Q6" s="314"/>
      <c r="R6" s="320">
        <v>10</v>
      </c>
      <c r="S6" s="314"/>
      <c r="T6" s="320">
        <v>13</v>
      </c>
      <c r="U6" s="314"/>
    </row>
    <row r="7" spans="1:21" x14ac:dyDescent="0.3">
      <c r="A7" s="91">
        <v>6</v>
      </c>
      <c r="B7" s="313">
        <v>7</v>
      </c>
      <c r="C7" s="314"/>
      <c r="D7" s="324">
        <v>25</v>
      </c>
      <c r="E7" s="325"/>
      <c r="F7" s="321">
        <v>20</v>
      </c>
      <c r="G7" s="321"/>
      <c r="H7" s="320">
        <v>9</v>
      </c>
      <c r="I7" s="314"/>
      <c r="J7" s="320">
        <v>9</v>
      </c>
      <c r="K7" s="314"/>
      <c r="L7" s="320">
        <v>11</v>
      </c>
      <c r="M7" s="314"/>
      <c r="N7" s="322">
        <v>16</v>
      </c>
      <c r="O7" s="322"/>
      <c r="P7" s="320">
        <v>13</v>
      </c>
      <c r="Q7" s="314"/>
      <c r="R7" s="320">
        <v>6</v>
      </c>
      <c r="S7" s="314"/>
      <c r="T7" s="320">
        <v>11</v>
      </c>
      <c r="U7" s="314"/>
    </row>
    <row r="8" spans="1:21" x14ac:dyDescent="0.3">
      <c r="A8" s="91">
        <v>7</v>
      </c>
      <c r="B8" s="313">
        <v>7</v>
      </c>
      <c r="C8" s="314"/>
      <c r="D8" s="324">
        <v>25</v>
      </c>
      <c r="E8" s="325"/>
      <c r="F8" s="320">
        <v>11</v>
      </c>
      <c r="G8" s="314"/>
      <c r="H8" s="320">
        <v>13</v>
      </c>
      <c r="I8" s="314"/>
      <c r="J8" s="320">
        <v>8</v>
      </c>
      <c r="K8" s="314"/>
      <c r="L8" s="320">
        <v>11</v>
      </c>
      <c r="M8" s="314"/>
      <c r="N8" s="320">
        <v>9</v>
      </c>
      <c r="O8" s="314"/>
      <c r="P8" s="320">
        <v>6</v>
      </c>
      <c r="Q8" s="314"/>
      <c r="R8" s="327">
        <v>20</v>
      </c>
      <c r="S8" s="328"/>
      <c r="T8" s="329">
        <v>20</v>
      </c>
      <c r="U8" s="321"/>
    </row>
    <row r="9" spans="1:21" x14ac:dyDescent="0.3">
      <c r="A9" s="91">
        <v>8</v>
      </c>
      <c r="B9" s="313">
        <v>7</v>
      </c>
      <c r="C9" s="314"/>
      <c r="D9" s="324">
        <v>25</v>
      </c>
      <c r="E9" s="325"/>
      <c r="F9" s="320">
        <v>10</v>
      </c>
      <c r="G9" s="314"/>
      <c r="H9" s="322">
        <v>16</v>
      </c>
      <c r="I9" s="322"/>
      <c r="J9" s="320">
        <v>8</v>
      </c>
      <c r="K9" s="314"/>
      <c r="L9" s="320">
        <v>9</v>
      </c>
      <c r="M9" s="314"/>
      <c r="N9" s="320">
        <v>13</v>
      </c>
      <c r="O9" s="314"/>
      <c r="P9" s="320">
        <v>6</v>
      </c>
      <c r="Q9" s="314"/>
      <c r="R9" s="320">
        <v>11</v>
      </c>
      <c r="S9" s="314"/>
      <c r="T9" s="329">
        <v>20</v>
      </c>
      <c r="U9" s="321"/>
    </row>
    <row r="10" spans="1:21" x14ac:dyDescent="0.3">
      <c r="A10" s="91">
        <v>9</v>
      </c>
      <c r="B10" s="313">
        <v>10</v>
      </c>
      <c r="C10" s="314"/>
      <c r="D10" s="323">
        <v>11</v>
      </c>
      <c r="E10" s="314"/>
      <c r="F10" s="320">
        <v>8</v>
      </c>
      <c r="G10" s="314"/>
      <c r="H10" s="320">
        <v>9</v>
      </c>
      <c r="I10" s="314"/>
      <c r="J10" s="320">
        <v>7</v>
      </c>
      <c r="K10" s="314"/>
      <c r="L10" s="320">
        <v>6</v>
      </c>
      <c r="M10" s="314"/>
      <c r="N10" s="322">
        <v>16</v>
      </c>
      <c r="O10" s="322"/>
      <c r="P10" s="322">
        <v>16</v>
      </c>
      <c r="Q10" s="322"/>
      <c r="R10" s="326">
        <v>25</v>
      </c>
      <c r="S10" s="325"/>
      <c r="T10" s="327">
        <v>20</v>
      </c>
      <c r="U10" s="328"/>
    </row>
    <row r="11" spans="1:21" x14ac:dyDescent="0.3">
      <c r="A11" s="91">
        <v>10</v>
      </c>
      <c r="B11" s="321">
        <v>20</v>
      </c>
      <c r="C11" s="321"/>
      <c r="D11" s="323">
        <v>9</v>
      </c>
      <c r="E11" s="314"/>
      <c r="F11" s="326">
        <v>25</v>
      </c>
      <c r="G11" s="325"/>
      <c r="H11" s="320">
        <v>6</v>
      </c>
      <c r="I11" s="314"/>
      <c r="J11" s="320">
        <v>10</v>
      </c>
      <c r="K11" s="314"/>
      <c r="L11" s="322">
        <v>16</v>
      </c>
      <c r="M11" s="322"/>
      <c r="N11" s="320">
        <v>13</v>
      </c>
      <c r="O11" s="314"/>
      <c r="P11" s="320">
        <v>8</v>
      </c>
      <c r="Q11" s="314"/>
      <c r="R11" s="320">
        <v>7</v>
      </c>
      <c r="S11" s="314"/>
      <c r="T11" s="320">
        <v>13</v>
      </c>
      <c r="U11" s="314"/>
    </row>
    <row r="12" spans="1:21" x14ac:dyDescent="0.3">
      <c r="A12" s="91">
        <v>11</v>
      </c>
      <c r="B12" s="313">
        <v>11</v>
      </c>
      <c r="C12" s="314"/>
      <c r="D12" s="320">
        <v>9</v>
      </c>
      <c r="E12" s="314"/>
      <c r="F12" s="326">
        <v>25</v>
      </c>
      <c r="G12" s="325"/>
      <c r="H12" s="320">
        <v>7</v>
      </c>
      <c r="I12" s="314"/>
      <c r="J12" s="322">
        <v>16</v>
      </c>
      <c r="K12" s="322"/>
      <c r="L12" s="320">
        <v>7</v>
      </c>
      <c r="M12" s="314"/>
      <c r="N12" s="321">
        <v>20</v>
      </c>
      <c r="O12" s="321"/>
      <c r="P12" s="320">
        <v>13</v>
      </c>
      <c r="Q12" s="314"/>
      <c r="R12" s="320">
        <v>10</v>
      </c>
      <c r="S12" s="314"/>
      <c r="T12" s="320">
        <v>8</v>
      </c>
      <c r="U12" s="314"/>
    </row>
    <row r="13" spans="1:21" x14ac:dyDescent="0.3">
      <c r="A13" s="91">
        <v>12</v>
      </c>
      <c r="B13" s="313">
        <v>10</v>
      </c>
      <c r="C13" s="314"/>
      <c r="D13" s="322">
        <v>16</v>
      </c>
      <c r="E13" s="322"/>
      <c r="F13" s="321">
        <v>20</v>
      </c>
      <c r="G13" s="321"/>
      <c r="H13" s="320">
        <v>11</v>
      </c>
      <c r="I13" s="314"/>
      <c r="J13" s="326">
        <v>25</v>
      </c>
      <c r="K13" s="325"/>
      <c r="L13" s="320">
        <v>6</v>
      </c>
      <c r="M13" s="314"/>
      <c r="N13" s="320">
        <v>9</v>
      </c>
      <c r="O13" s="314"/>
      <c r="P13" s="320">
        <v>8</v>
      </c>
      <c r="Q13" s="314"/>
      <c r="R13" s="320">
        <v>13</v>
      </c>
      <c r="S13" s="314"/>
      <c r="T13" s="320">
        <v>8</v>
      </c>
      <c r="U13" s="314"/>
    </row>
    <row r="14" spans="1:21" x14ac:dyDescent="0.3">
      <c r="A14" s="91">
        <v>13</v>
      </c>
      <c r="B14" s="313"/>
      <c r="C14" s="314"/>
      <c r="D14" s="320"/>
      <c r="E14" s="314"/>
      <c r="F14" s="320"/>
      <c r="G14" s="314"/>
      <c r="H14" s="320"/>
      <c r="I14" s="314"/>
      <c r="J14" s="320"/>
      <c r="K14" s="314"/>
      <c r="L14" s="320"/>
      <c r="M14" s="314"/>
      <c r="N14" s="320"/>
      <c r="O14" s="314"/>
      <c r="P14" s="320"/>
      <c r="Q14" s="314"/>
      <c r="R14" s="320"/>
      <c r="S14" s="314"/>
      <c r="T14" s="320"/>
      <c r="U14" s="314"/>
    </row>
    <row r="15" spans="1:21" x14ac:dyDescent="0.3">
      <c r="A15" s="91">
        <v>14</v>
      </c>
      <c r="B15" s="313"/>
      <c r="C15" s="314"/>
      <c r="D15" s="320"/>
      <c r="E15" s="314"/>
      <c r="F15" s="320"/>
      <c r="G15" s="314"/>
      <c r="H15" s="320"/>
      <c r="I15" s="314"/>
      <c r="J15" s="320"/>
      <c r="K15" s="314"/>
      <c r="L15" s="320"/>
      <c r="M15" s="314"/>
      <c r="N15" s="320"/>
      <c r="O15" s="314"/>
      <c r="P15" s="320"/>
      <c r="Q15" s="314"/>
      <c r="R15" s="320"/>
      <c r="S15" s="314"/>
      <c r="T15" s="320"/>
      <c r="U15" s="314"/>
    </row>
    <row r="16" spans="1:21" x14ac:dyDescent="0.3">
      <c r="A16" s="91">
        <v>15</v>
      </c>
      <c r="B16" s="313"/>
      <c r="C16" s="314"/>
      <c r="D16" s="320"/>
      <c r="E16" s="314"/>
      <c r="F16" s="320"/>
      <c r="G16" s="314"/>
      <c r="H16" s="320"/>
      <c r="I16" s="314"/>
      <c r="J16" s="320"/>
      <c r="K16" s="314"/>
      <c r="L16" s="320"/>
      <c r="M16" s="314"/>
      <c r="N16" s="320"/>
      <c r="O16" s="314"/>
      <c r="P16" s="320"/>
      <c r="Q16" s="314"/>
      <c r="R16" s="320"/>
      <c r="S16" s="314"/>
      <c r="T16" s="320"/>
      <c r="U16" s="314"/>
    </row>
    <row r="17" spans="1:21" x14ac:dyDescent="0.3">
      <c r="A17" s="91">
        <v>16</v>
      </c>
      <c r="B17" s="313"/>
      <c r="C17" s="314"/>
      <c r="D17" s="320"/>
      <c r="E17" s="314"/>
      <c r="F17" s="320"/>
      <c r="G17" s="314"/>
      <c r="H17" s="320"/>
      <c r="I17" s="314"/>
      <c r="J17" s="320"/>
      <c r="K17" s="314"/>
      <c r="L17" s="320"/>
      <c r="M17" s="314"/>
      <c r="N17" s="320"/>
      <c r="O17" s="314"/>
      <c r="P17" s="320"/>
      <c r="Q17" s="314"/>
      <c r="R17" s="320"/>
      <c r="S17" s="314"/>
      <c r="T17" s="320"/>
      <c r="U17" s="314"/>
    </row>
    <row r="18" spans="1:21" x14ac:dyDescent="0.3">
      <c r="A18" s="91">
        <v>17</v>
      </c>
      <c r="B18" s="313"/>
      <c r="C18" s="314"/>
      <c r="D18" s="320"/>
      <c r="E18" s="314"/>
      <c r="F18" s="320"/>
      <c r="G18" s="314"/>
      <c r="H18" s="320"/>
      <c r="I18" s="314"/>
      <c r="J18" s="320"/>
      <c r="K18" s="314"/>
      <c r="L18" s="320"/>
      <c r="M18" s="314"/>
      <c r="N18" s="320"/>
      <c r="O18" s="314"/>
      <c r="P18" s="320"/>
      <c r="Q18" s="314"/>
      <c r="R18" s="320"/>
      <c r="S18" s="314"/>
      <c r="T18" s="320"/>
      <c r="U18" s="314"/>
    </row>
    <row r="19" spans="1:21" x14ac:dyDescent="0.3">
      <c r="A19" s="91">
        <v>18</v>
      </c>
      <c r="B19" s="313"/>
      <c r="C19" s="314"/>
      <c r="D19" s="320"/>
      <c r="E19" s="314"/>
      <c r="F19" s="320"/>
      <c r="G19" s="314"/>
      <c r="H19" s="320"/>
      <c r="I19" s="314"/>
      <c r="J19" s="320"/>
      <c r="K19" s="314"/>
      <c r="L19" s="320"/>
      <c r="M19" s="314"/>
      <c r="N19" s="320"/>
      <c r="O19" s="314"/>
      <c r="P19" s="320"/>
      <c r="Q19" s="314"/>
      <c r="R19" s="320"/>
      <c r="S19" s="314"/>
      <c r="T19" s="320"/>
      <c r="U19" s="314"/>
    </row>
    <row r="20" spans="1:21" x14ac:dyDescent="0.3">
      <c r="A20" s="91">
        <v>19</v>
      </c>
      <c r="B20" s="313"/>
      <c r="C20" s="314"/>
      <c r="D20" s="320"/>
      <c r="E20" s="314"/>
      <c r="F20" s="320"/>
      <c r="G20" s="314"/>
      <c r="H20" s="320"/>
      <c r="I20" s="314"/>
      <c r="J20" s="320"/>
      <c r="K20" s="314"/>
      <c r="L20" s="320"/>
      <c r="M20" s="314"/>
      <c r="N20" s="320"/>
      <c r="O20" s="314"/>
      <c r="P20" s="320"/>
      <c r="Q20" s="314"/>
      <c r="R20" s="320"/>
      <c r="S20" s="314"/>
      <c r="T20" s="320"/>
      <c r="U20" s="314"/>
    </row>
    <row r="21" spans="1:21" x14ac:dyDescent="0.3">
      <c r="A21" s="91">
        <v>20</v>
      </c>
      <c r="B21" s="313"/>
      <c r="C21" s="314"/>
      <c r="D21" s="320"/>
      <c r="E21" s="314"/>
      <c r="F21" s="320"/>
      <c r="G21" s="314"/>
      <c r="H21" s="320"/>
      <c r="I21" s="314"/>
      <c r="J21" s="320"/>
      <c r="K21" s="314"/>
      <c r="L21" s="320"/>
      <c r="M21" s="314"/>
      <c r="N21" s="320"/>
      <c r="O21" s="314"/>
      <c r="P21" s="320"/>
      <c r="Q21" s="314"/>
      <c r="R21" s="320"/>
      <c r="S21" s="314"/>
      <c r="T21" s="320"/>
      <c r="U21" s="314"/>
    </row>
    <row r="22" spans="1:21" x14ac:dyDescent="0.3">
      <c r="A22" s="91">
        <v>21</v>
      </c>
      <c r="B22" s="313"/>
      <c r="C22" s="314"/>
      <c r="D22" s="320"/>
      <c r="E22" s="314"/>
      <c r="F22" s="320"/>
      <c r="G22" s="314"/>
      <c r="H22" s="320"/>
      <c r="I22" s="314"/>
      <c r="J22" s="320"/>
      <c r="K22" s="314"/>
      <c r="L22" s="320"/>
      <c r="M22" s="314"/>
      <c r="N22" s="320"/>
      <c r="O22" s="314"/>
      <c r="P22" s="320"/>
      <c r="Q22" s="314"/>
      <c r="R22" s="320"/>
      <c r="S22" s="314"/>
      <c r="T22" s="320"/>
      <c r="U22" s="314"/>
    </row>
    <row r="23" spans="1:21" x14ac:dyDescent="0.3">
      <c r="A23" s="91">
        <v>22</v>
      </c>
      <c r="B23" s="313"/>
      <c r="C23" s="314"/>
      <c r="D23" s="320"/>
      <c r="E23" s="314"/>
      <c r="F23" s="320"/>
      <c r="G23" s="314"/>
      <c r="H23" s="320"/>
      <c r="I23" s="314"/>
      <c r="J23" s="320"/>
      <c r="K23" s="314"/>
      <c r="L23" s="320"/>
      <c r="M23" s="314"/>
      <c r="N23" s="320"/>
      <c r="O23" s="314"/>
      <c r="P23" s="320"/>
      <c r="Q23" s="314"/>
      <c r="R23" s="320"/>
      <c r="S23" s="314"/>
      <c r="T23" s="320"/>
      <c r="U23" s="314"/>
    </row>
    <row r="24" spans="1:21" x14ac:dyDescent="0.3">
      <c r="A24" s="91">
        <v>23</v>
      </c>
      <c r="B24" s="313"/>
      <c r="C24" s="314"/>
      <c r="D24" s="320"/>
      <c r="E24" s="314"/>
      <c r="F24" s="320"/>
      <c r="G24" s="314"/>
      <c r="H24" s="320"/>
      <c r="I24" s="314"/>
      <c r="J24" s="320"/>
      <c r="K24" s="314"/>
      <c r="L24" s="320"/>
      <c r="M24" s="314"/>
      <c r="N24" s="320"/>
      <c r="O24" s="314"/>
      <c r="P24" s="320"/>
      <c r="Q24" s="314"/>
      <c r="R24" s="320"/>
      <c r="S24" s="314"/>
      <c r="T24" s="320"/>
      <c r="U24" s="314"/>
    </row>
    <row r="25" spans="1:21" x14ac:dyDescent="0.3">
      <c r="A25" s="91">
        <v>24</v>
      </c>
      <c r="B25" s="313"/>
      <c r="C25" s="314"/>
      <c r="D25" s="320"/>
      <c r="E25" s="314"/>
      <c r="F25" s="320"/>
      <c r="G25" s="314"/>
      <c r="H25" s="320"/>
      <c r="I25" s="314"/>
      <c r="J25" s="320"/>
      <c r="K25" s="314"/>
      <c r="L25" s="320"/>
      <c r="M25" s="314"/>
      <c r="N25" s="320"/>
      <c r="O25" s="314"/>
      <c r="P25" s="320"/>
      <c r="Q25" s="314"/>
      <c r="R25" s="320"/>
      <c r="S25" s="314"/>
      <c r="T25" s="320"/>
      <c r="U25" s="314"/>
    </row>
    <row r="26" spans="1:21" x14ac:dyDescent="0.3">
      <c r="A26" s="91">
        <v>25</v>
      </c>
      <c r="B26" s="313"/>
      <c r="C26" s="314"/>
      <c r="D26" s="320"/>
      <c r="E26" s="314"/>
      <c r="F26" s="320"/>
      <c r="G26" s="314"/>
      <c r="H26" s="320"/>
      <c r="I26" s="314"/>
      <c r="J26" s="320"/>
      <c r="K26" s="314"/>
      <c r="L26" s="320"/>
      <c r="M26" s="314"/>
      <c r="N26" s="320"/>
      <c r="O26" s="314"/>
      <c r="P26" s="320"/>
      <c r="Q26" s="314"/>
      <c r="R26" s="320"/>
      <c r="S26" s="314"/>
      <c r="T26" s="320"/>
      <c r="U26" s="314"/>
    </row>
    <row r="27" spans="1:21" x14ac:dyDescent="0.3">
      <c r="A27" s="91">
        <v>26</v>
      </c>
      <c r="B27" s="313"/>
      <c r="C27" s="314"/>
      <c r="D27" s="320"/>
      <c r="E27" s="314"/>
      <c r="F27" s="320"/>
      <c r="G27" s="314"/>
      <c r="H27" s="320"/>
      <c r="I27" s="314"/>
      <c r="J27" s="320"/>
      <c r="K27" s="314"/>
      <c r="L27" s="320"/>
      <c r="M27" s="314"/>
      <c r="N27" s="320"/>
      <c r="O27" s="314"/>
      <c r="P27" s="320"/>
      <c r="Q27" s="314"/>
      <c r="R27" s="320"/>
      <c r="S27" s="314"/>
      <c r="T27" s="320"/>
      <c r="U27" s="314"/>
    </row>
    <row r="28" spans="1:21" x14ac:dyDescent="0.3">
      <c r="A28" s="91">
        <v>27</v>
      </c>
      <c r="B28" s="313"/>
      <c r="C28" s="314"/>
      <c r="D28" s="320"/>
      <c r="E28" s="314"/>
      <c r="F28" s="320"/>
      <c r="G28" s="314"/>
      <c r="H28" s="320"/>
      <c r="I28" s="314"/>
      <c r="J28" s="320"/>
      <c r="K28" s="314"/>
      <c r="L28" s="320"/>
      <c r="M28" s="314"/>
      <c r="N28" s="320"/>
      <c r="O28" s="314"/>
      <c r="P28" s="320"/>
      <c r="Q28" s="314"/>
      <c r="R28" s="320"/>
      <c r="S28" s="314"/>
      <c r="T28" s="320"/>
      <c r="U28" s="314"/>
    </row>
    <row r="29" spans="1:21" x14ac:dyDescent="0.3">
      <c r="A29" s="91">
        <v>28</v>
      </c>
      <c r="B29" s="313"/>
      <c r="C29" s="314"/>
      <c r="D29" s="320"/>
      <c r="E29" s="314"/>
      <c r="F29" s="320"/>
      <c r="G29" s="314"/>
      <c r="H29" s="320"/>
      <c r="I29" s="314"/>
      <c r="J29" s="320"/>
      <c r="K29" s="314"/>
      <c r="L29" s="320"/>
      <c r="M29" s="314"/>
      <c r="N29" s="320"/>
      <c r="O29" s="314"/>
      <c r="P29" s="320"/>
      <c r="Q29" s="314"/>
      <c r="R29" s="320"/>
      <c r="S29" s="314"/>
      <c r="T29" s="320"/>
      <c r="U29" s="314"/>
    </row>
    <row r="30" spans="1:21" x14ac:dyDescent="0.3">
      <c r="A30" s="91">
        <v>29</v>
      </c>
      <c r="B30" s="313"/>
      <c r="C30" s="314"/>
      <c r="D30" s="320"/>
      <c r="E30" s="314"/>
      <c r="F30" s="320"/>
      <c r="G30" s="314"/>
      <c r="H30" s="320"/>
      <c r="I30" s="314"/>
      <c r="J30" s="320"/>
      <c r="K30" s="314"/>
      <c r="L30" s="320"/>
      <c r="M30" s="314"/>
      <c r="N30" s="320"/>
      <c r="O30" s="314"/>
      <c r="P30" s="320"/>
      <c r="Q30" s="314"/>
      <c r="R30" s="320"/>
      <c r="S30" s="314"/>
      <c r="T30" s="320"/>
      <c r="U30" s="314"/>
    </row>
    <row r="31" spans="1:21" x14ac:dyDescent="0.3">
      <c r="A31" s="91">
        <v>30</v>
      </c>
      <c r="B31" s="313"/>
      <c r="C31" s="314"/>
      <c r="D31" s="320"/>
      <c r="E31" s="314"/>
      <c r="F31" s="320"/>
      <c r="G31" s="314"/>
      <c r="H31" s="320"/>
      <c r="I31" s="314"/>
      <c r="J31" s="320"/>
      <c r="K31" s="314"/>
      <c r="L31" s="320"/>
      <c r="M31" s="314"/>
      <c r="N31" s="320"/>
      <c r="O31" s="314"/>
      <c r="P31" s="320"/>
      <c r="Q31" s="314"/>
      <c r="R31" s="320"/>
      <c r="S31" s="314"/>
      <c r="T31" s="320"/>
      <c r="U31" s="314"/>
    </row>
    <row r="32" spans="1:21" x14ac:dyDescent="0.3">
      <c r="A32" s="91">
        <v>31</v>
      </c>
      <c r="B32" s="313"/>
      <c r="C32" s="314"/>
      <c r="D32" s="320"/>
      <c r="E32" s="314"/>
      <c r="F32" s="320"/>
      <c r="G32" s="314"/>
      <c r="H32" s="320"/>
      <c r="I32" s="314"/>
      <c r="J32" s="320"/>
      <c r="K32" s="314"/>
      <c r="L32" s="320"/>
      <c r="M32" s="314"/>
      <c r="N32" s="320"/>
      <c r="O32" s="314"/>
      <c r="P32" s="320"/>
      <c r="Q32" s="314"/>
      <c r="R32" s="320"/>
      <c r="S32" s="314"/>
      <c r="T32" s="320"/>
      <c r="U32" s="314"/>
    </row>
    <row r="33" spans="1:21" x14ac:dyDescent="0.3">
      <c r="A33" s="91">
        <v>32</v>
      </c>
      <c r="B33" s="313"/>
      <c r="C33" s="314"/>
      <c r="D33" s="320"/>
      <c r="E33" s="314"/>
      <c r="F33" s="320"/>
      <c r="G33" s="314"/>
      <c r="H33" s="320"/>
      <c r="I33" s="314"/>
      <c r="J33" s="320"/>
      <c r="K33" s="314"/>
      <c r="L33" s="320"/>
      <c r="M33" s="314"/>
      <c r="N33" s="320"/>
      <c r="O33" s="314"/>
      <c r="P33" s="320"/>
      <c r="Q33" s="314"/>
      <c r="R33" s="320"/>
      <c r="S33" s="314"/>
      <c r="T33" s="320"/>
      <c r="U33" s="314"/>
    </row>
    <row r="34" spans="1:21" x14ac:dyDescent="0.3">
      <c r="A34" s="91">
        <v>33</v>
      </c>
      <c r="B34" s="313"/>
      <c r="C34" s="314"/>
      <c r="D34" s="320"/>
      <c r="E34" s="314"/>
      <c r="F34" s="320"/>
      <c r="G34" s="314"/>
      <c r="H34" s="320"/>
      <c r="I34" s="314"/>
      <c r="J34" s="320"/>
      <c r="K34" s="314"/>
      <c r="L34" s="320"/>
      <c r="M34" s="314"/>
      <c r="N34" s="320"/>
      <c r="O34" s="314"/>
      <c r="P34" s="320"/>
      <c r="Q34" s="314"/>
      <c r="R34" s="320"/>
      <c r="S34" s="314"/>
      <c r="T34" s="320"/>
      <c r="U34" s="314"/>
    </row>
    <row r="35" spans="1:21" x14ac:dyDescent="0.3">
      <c r="A35" s="91">
        <v>34</v>
      </c>
      <c r="B35" s="313"/>
      <c r="C35" s="314"/>
      <c r="D35" s="320"/>
      <c r="E35" s="314"/>
      <c r="F35" s="320"/>
      <c r="G35" s="314"/>
      <c r="H35" s="320"/>
      <c r="I35" s="314"/>
      <c r="J35" s="320"/>
      <c r="K35" s="314"/>
      <c r="L35" s="320"/>
      <c r="M35" s="314"/>
      <c r="N35" s="320"/>
      <c r="O35" s="314"/>
      <c r="P35" s="320"/>
      <c r="Q35" s="314"/>
      <c r="R35" s="320"/>
      <c r="S35" s="314"/>
      <c r="T35" s="320"/>
      <c r="U35" s="314"/>
    </row>
    <row r="36" spans="1:21" x14ac:dyDescent="0.3">
      <c r="A36" s="91">
        <v>35</v>
      </c>
      <c r="B36" s="313"/>
      <c r="C36" s="314"/>
      <c r="D36" s="320"/>
      <c r="E36" s="314"/>
      <c r="F36" s="320"/>
      <c r="G36" s="314"/>
      <c r="H36" s="320"/>
      <c r="I36" s="314"/>
      <c r="J36" s="320"/>
      <c r="K36" s="314"/>
      <c r="L36" s="320"/>
      <c r="M36" s="314"/>
      <c r="N36" s="320"/>
      <c r="O36" s="314"/>
      <c r="P36" s="320"/>
      <c r="Q36" s="314"/>
      <c r="R36" s="320"/>
      <c r="S36" s="314"/>
      <c r="T36" s="320"/>
      <c r="U36" s="314"/>
    </row>
    <row r="37" spans="1:21" x14ac:dyDescent="0.3">
      <c r="A37" s="91">
        <v>36</v>
      </c>
      <c r="B37" s="313"/>
      <c r="C37" s="314"/>
      <c r="D37" s="320"/>
      <c r="E37" s="314"/>
      <c r="F37" s="320"/>
      <c r="G37" s="314"/>
      <c r="H37" s="320"/>
      <c r="I37" s="314"/>
      <c r="J37" s="320"/>
      <c r="K37" s="314"/>
      <c r="L37" s="320"/>
      <c r="M37" s="314"/>
      <c r="N37" s="320"/>
      <c r="O37" s="314"/>
      <c r="P37" s="320"/>
      <c r="Q37" s="314"/>
      <c r="R37" s="320"/>
      <c r="S37" s="314"/>
      <c r="T37" s="320"/>
      <c r="U37" s="314"/>
    </row>
    <row r="38" spans="1:21" x14ac:dyDescent="0.3">
      <c r="A38" s="92" t="s">
        <v>270</v>
      </c>
      <c r="B38" s="332">
        <f>SUM(B2:C37)</f>
        <v>120</v>
      </c>
      <c r="C38" s="331"/>
      <c r="D38" s="330">
        <f>SUM(D2:E37)</f>
        <v>184</v>
      </c>
      <c r="E38" s="331"/>
      <c r="F38" s="330">
        <f t="shared" ref="F38" si="0">SUM(F2:G37)</f>
        <v>202</v>
      </c>
      <c r="G38" s="331"/>
      <c r="H38" s="330">
        <f t="shared" ref="H38" si="1">SUM(H2:I37)</f>
        <v>129</v>
      </c>
      <c r="I38" s="331"/>
      <c r="J38" s="330">
        <f t="shared" ref="J38" si="2">SUM(J2:K37)</f>
        <v>198</v>
      </c>
      <c r="K38" s="331"/>
      <c r="L38" s="330">
        <f t="shared" ref="L38" si="3">SUM(L2:M37)</f>
        <v>115</v>
      </c>
      <c r="M38" s="331"/>
      <c r="N38" s="330">
        <f t="shared" ref="N38" si="4">SUM(N2:O37)</f>
        <v>147</v>
      </c>
      <c r="O38" s="331"/>
      <c r="P38" s="330">
        <f t="shared" ref="P38" si="5">SUM(P2:Q37)</f>
        <v>125</v>
      </c>
      <c r="Q38" s="331"/>
      <c r="R38" s="330">
        <f t="shared" ref="R38" si="6">SUM(R2:S37)</f>
        <v>143</v>
      </c>
      <c r="S38" s="331"/>
      <c r="T38" s="330">
        <f t="shared" ref="T38" si="7">SUM(T2:U37)</f>
        <v>156</v>
      </c>
      <c r="U38" s="331"/>
    </row>
    <row r="66" spans="1:21" x14ac:dyDescent="0.3">
      <c r="A66" s="98" t="s">
        <v>321</v>
      </c>
      <c r="B66" s="307">
        <f>COUNTIF(B2:C37,25)</f>
        <v>0</v>
      </c>
      <c r="C66" s="307"/>
      <c r="D66" s="307">
        <f t="shared" ref="D66" si="8">COUNTIF(D2:E37,25)</f>
        <v>4</v>
      </c>
      <c r="E66" s="307"/>
      <c r="F66" s="307">
        <f t="shared" ref="F66" si="9">COUNTIF(F2:G37,25)</f>
        <v>3</v>
      </c>
      <c r="G66" s="307"/>
      <c r="H66" s="307">
        <f t="shared" ref="H66" si="10">COUNTIF(H2:I37,25)</f>
        <v>0</v>
      </c>
      <c r="I66" s="307"/>
      <c r="J66" s="307">
        <f t="shared" ref="J66" si="11">COUNTIF(J2:K37,25)</f>
        <v>4</v>
      </c>
      <c r="K66" s="307"/>
      <c r="L66" s="307">
        <f t="shared" ref="L66" si="12">COUNTIF(L2:M37,25)</f>
        <v>0</v>
      </c>
      <c r="M66" s="307"/>
      <c r="N66" s="307">
        <f t="shared" ref="N66" si="13">COUNTIF(N2:O37,25)</f>
        <v>0</v>
      </c>
      <c r="O66" s="307"/>
      <c r="P66" s="307">
        <f t="shared" ref="P66" si="14">COUNTIF(P2:Q37,25)</f>
        <v>0</v>
      </c>
      <c r="Q66" s="307"/>
      <c r="R66" s="307">
        <f t="shared" ref="R66" si="15">COUNTIF(R2:S37,25)</f>
        <v>1</v>
      </c>
      <c r="S66" s="307"/>
      <c r="T66" s="307">
        <f t="shared" ref="T66" si="16">COUNTIF(T2:U37,25)</f>
        <v>0</v>
      </c>
      <c r="U66" s="307"/>
    </row>
    <row r="67" spans="1:21" x14ac:dyDescent="0.3">
      <c r="A67" s="99" t="s">
        <v>322</v>
      </c>
      <c r="B67" s="307">
        <f>COUNTIF(B2:C37,20)</f>
        <v>1</v>
      </c>
      <c r="C67" s="307"/>
      <c r="D67" s="307">
        <f t="shared" ref="D67" si="17">COUNTIF(D2:E37,20)</f>
        <v>0</v>
      </c>
      <c r="E67" s="307"/>
      <c r="F67" s="307">
        <f t="shared" ref="F67" si="18">COUNTIF(F2:G37,20)</f>
        <v>3</v>
      </c>
      <c r="G67" s="307"/>
      <c r="H67" s="307">
        <f t="shared" ref="H67" si="19">COUNTIF(H2:I37,20)</f>
        <v>1</v>
      </c>
      <c r="I67" s="307"/>
      <c r="J67" s="307">
        <f t="shared" ref="J67" si="20">COUNTIF(J2:K37,20)</f>
        <v>2</v>
      </c>
      <c r="K67" s="307"/>
      <c r="L67" s="307">
        <f t="shared" ref="L67" si="21">COUNTIF(L2:M37,20)</f>
        <v>0</v>
      </c>
      <c r="M67" s="307"/>
      <c r="N67" s="307">
        <f t="shared" ref="N67" si="22">COUNTIF(N2:O37,20)</f>
        <v>1</v>
      </c>
      <c r="O67" s="307"/>
      <c r="P67" s="307">
        <f t="shared" ref="P67" si="23">COUNTIF(P2:Q37,20)</f>
        <v>1</v>
      </c>
      <c r="Q67" s="307"/>
      <c r="R67" s="307">
        <f t="shared" ref="R67" si="24">COUNTIF(R2:S37,20)</f>
        <v>1</v>
      </c>
      <c r="S67" s="307"/>
      <c r="T67" s="307">
        <f t="shared" ref="T67" si="25">COUNTIF(T2:U37,20)</f>
        <v>4</v>
      </c>
      <c r="U67" s="307"/>
    </row>
    <row r="68" spans="1:21" x14ac:dyDescent="0.3">
      <c r="A68" s="100" t="s">
        <v>323</v>
      </c>
      <c r="B68" s="307">
        <f>COUNTIF(B2:C37,16)</f>
        <v>1</v>
      </c>
      <c r="C68" s="307"/>
      <c r="D68" s="307">
        <f t="shared" ref="D68" si="26">COUNTIF(D2:E37,16)</f>
        <v>1</v>
      </c>
      <c r="E68" s="307"/>
      <c r="F68" s="307">
        <f t="shared" ref="F68" si="27">COUNTIF(F2:G37,16)</f>
        <v>1</v>
      </c>
      <c r="G68" s="307"/>
      <c r="H68" s="307">
        <f t="shared" ref="H68" si="28">COUNTIF(H2:I37,16)</f>
        <v>1</v>
      </c>
      <c r="I68" s="307"/>
      <c r="J68" s="307">
        <f t="shared" ref="J68" si="29">COUNTIF(J2:K37,16)</f>
        <v>1</v>
      </c>
      <c r="K68" s="307"/>
      <c r="L68" s="307">
        <f t="shared" ref="L68" si="30">COUNTIF(L2:M37,16)</f>
        <v>1</v>
      </c>
      <c r="M68" s="307"/>
      <c r="N68" s="307">
        <f t="shared" ref="N68" si="31">COUNTIF(N2:O37,16)</f>
        <v>3</v>
      </c>
      <c r="O68" s="307"/>
      <c r="P68" s="307">
        <f t="shared" ref="P68" si="32">COUNTIF(P2:Q37,16)</f>
        <v>1</v>
      </c>
      <c r="Q68" s="307"/>
      <c r="R68" s="307">
        <f t="shared" ref="R68" si="33">COUNTIF(R2:S37,16)</f>
        <v>1</v>
      </c>
      <c r="S68" s="307"/>
      <c r="T68" s="307">
        <f t="shared" ref="T68" si="34">COUNTIF(T2:U37,16)</f>
        <v>0</v>
      </c>
      <c r="U68" s="307"/>
    </row>
  </sheetData>
  <sortState ref="A1:U37">
    <sortCondition descending="1" ref="B1"/>
  </sortState>
  <mergeCells count="410"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2:U32"/>
    <mergeCell ref="T33:U33"/>
    <mergeCell ref="T34:U34"/>
    <mergeCell ref="T35:U35"/>
    <mergeCell ref="T36:U36"/>
    <mergeCell ref="T37:U37"/>
    <mergeCell ref="T26:U26"/>
    <mergeCell ref="T27:U27"/>
    <mergeCell ref="T28:U28"/>
    <mergeCell ref="T29:U29"/>
    <mergeCell ref="T30:U30"/>
    <mergeCell ref="T31:U31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8:U8"/>
    <mergeCell ref="T9:U9"/>
    <mergeCell ref="T10:U10"/>
    <mergeCell ref="T11:U11"/>
    <mergeCell ref="T12:U12"/>
    <mergeCell ref="T13:U13"/>
    <mergeCell ref="T2:U2"/>
    <mergeCell ref="T3:U3"/>
    <mergeCell ref="T4:U4"/>
    <mergeCell ref="T5:U5"/>
    <mergeCell ref="T6:U6"/>
    <mergeCell ref="T7:U7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N30:O30"/>
    <mergeCell ref="N31:O31"/>
    <mergeCell ref="P8:Q8"/>
    <mergeCell ref="P9:Q9"/>
    <mergeCell ref="P10:Q10"/>
    <mergeCell ref="P11:Q11"/>
    <mergeCell ref="P12:Q12"/>
    <mergeCell ref="P13:Q13"/>
    <mergeCell ref="P2:Q2"/>
    <mergeCell ref="P3:Q3"/>
    <mergeCell ref="P4:Q4"/>
    <mergeCell ref="P5:Q5"/>
    <mergeCell ref="P6:Q6"/>
    <mergeCell ref="P7:Q7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N4:O4"/>
    <mergeCell ref="N5:O5"/>
    <mergeCell ref="N6:O6"/>
    <mergeCell ref="N7:O7"/>
    <mergeCell ref="N20:O20"/>
    <mergeCell ref="N21:O21"/>
    <mergeCell ref="N22:O22"/>
    <mergeCell ref="N23:O23"/>
    <mergeCell ref="N24:O24"/>
    <mergeCell ref="N14:O14"/>
    <mergeCell ref="N15:O15"/>
    <mergeCell ref="N16:O16"/>
    <mergeCell ref="N17:O17"/>
    <mergeCell ref="N18:O18"/>
    <mergeCell ref="N19:O19"/>
    <mergeCell ref="L37:M37"/>
    <mergeCell ref="L26:M26"/>
    <mergeCell ref="L27:M27"/>
    <mergeCell ref="L28:M28"/>
    <mergeCell ref="L29:M29"/>
    <mergeCell ref="L30:M30"/>
    <mergeCell ref="L31:M31"/>
    <mergeCell ref="N8:O8"/>
    <mergeCell ref="N9:O9"/>
    <mergeCell ref="N10:O10"/>
    <mergeCell ref="N11:O11"/>
    <mergeCell ref="N12:O12"/>
    <mergeCell ref="N13:O13"/>
    <mergeCell ref="N25:O25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8:M8"/>
    <mergeCell ref="L9:M9"/>
    <mergeCell ref="L10:M10"/>
    <mergeCell ref="L11:M11"/>
    <mergeCell ref="L12:M12"/>
    <mergeCell ref="L13:M13"/>
    <mergeCell ref="J34:K34"/>
    <mergeCell ref="J35:K35"/>
    <mergeCell ref="J36:K36"/>
    <mergeCell ref="J21:K21"/>
    <mergeCell ref="J10:K10"/>
    <mergeCell ref="J11:K11"/>
    <mergeCell ref="J12:K12"/>
    <mergeCell ref="J13:K13"/>
    <mergeCell ref="J14:K14"/>
    <mergeCell ref="J15:K15"/>
    <mergeCell ref="L20:M20"/>
    <mergeCell ref="L21:M21"/>
    <mergeCell ref="L22:M22"/>
    <mergeCell ref="L23:M23"/>
    <mergeCell ref="L24:M24"/>
    <mergeCell ref="L25:M25"/>
    <mergeCell ref="L14:M14"/>
    <mergeCell ref="L15:M15"/>
    <mergeCell ref="J37:K37"/>
    <mergeCell ref="L2:M2"/>
    <mergeCell ref="L3:M3"/>
    <mergeCell ref="L4:M4"/>
    <mergeCell ref="L5:M5"/>
    <mergeCell ref="L6:M6"/>
    <mergeCell ref="L7:M7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J7:K7"/>
    <mergeCell ref="J8:K8"/>
    <mergeCell ref="J9:K9"/>
    <mergeCell ref="H14:I14"/>
    <mergeCell ref="H15:I15"/>
    <mergeCell ref="H16:I16"/>
    <mergeCell ref="H32:I32"/>
    <mergeCell ref="H33:I33"/>
    <mergeCell ref="H34:I3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17:I17"/>
    <mergeCell ref="H18:I18"/>
    <mergeCell ref="H19:I19"/>
    <mergeCell ref="H8:I8"/>
    <mergeCell ref="H9:I9"/>
    <mergeCell ref="H10:I10"/>
    <mergeCell ref="F34:G34"/>
    <mergeCell ref="F35:G35"/>
    <mergeCell ref="F36:G36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37:G37"/>
    <mergeCell ref="H2:I2"/>
    <mergeCell ref="H3:I3"/>
    <mergeCell ref="H4:I4"/>
    <mergeCell ref="H5:I5"/>
    <mergeCell ref="H6:I6"/>
    <mergeCell ref="H7:I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H35:I35"/>
    <mergeCell ref="H36:I36"/>
    <mergeCell ref="H37:I37"/>
    <mergeCell ref="F27:G27"/>
    <mergeCell ref="F16:G16"/>
    <mergeCell ref="F17:G17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11:E11"/>
    <mergeCell ref="D12:E12"/>
    <mergeCell ref="D13:E13"/>
    <mergeCell ref="D2:E2"/>
    <mergeCell ref="D3:E3"/>
    <mergeCell ref="F2:G2"/>
    <mergeCell ref="F3:G3"/>
    <mergeCell ref="J2:K2"/>
    <mergeCell ref="J3:K3"/>
    <mergeCell ref="F4:G4"/>
    <mergeCell ref="F5:G5"/>
    <mergeCell ref="F6:G6"/>
    <mergeCell ref="F7:G7"/>
    <mergeCell ref="F8:G8"/>
    <mergeCell ref="F9:G9"/>
    <mergeCell ref="D8:E8"/>
    <mergeCell ref="D9:E9"/>
    <mergeCell ref="D10:E10"/>
    <mergeCell ref="H11:I11"/>
    <mergeCell ref="H12:I12"/>
    <mergeCell ref="H13:I13"/>
    <mergeCell ref="J4:K4"/>
    <mergeCell ref="J5:K5"/>
    <mergeCell ref="J6:K6"/>
    <mergeCell ref="B34:C34"/>
    <mergeCell ref="B35:C35"/>
    <mergeCell ref="B36:C36"/>
    <mergeCell ref="B37:C37"/>
    <mergeCell ref="D4:E4"/>
    <mergeCell ref="D5:E5"/>
    <mergeCell ref="D6:E6"/>
    <mergeCell ref="D7:E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N1:O1"/>
    <mergeCell ref="P1:Q1"/>
    <mergeCell ref="R1:S1"/>
    <mergeCell ref="T1:U1"/>
    <mergeCell ref="B2:C2"/>
    <mergeCell ref="B3:C3"/>
    <mergeCell ref="B1:C1"/>
    <mergeCell ref="D1:E1"/>
    <mergeCell ref="F1:G1"/>
    <mergeCell ref="H1:I1"/>
    <mergeCell ref="J1:K1"/>
    <mergeCell ref="L1:M1"/>
    <mergeCell ref="N2:O2"/>
    <mergeCell ref="N3:O3"/>
    <mergeCell ref="T66: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T68:U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zoomScale="76" zoomScaleNormal="76" workbookViewId="0">
      <pane ySplit="1" topLeftCell="A2" activePane="bottomLeft" state="frozen"/>
      <selection pane="bottomLeft" activeCell="F22" sqref="F22"/>
    </sheetView>
  </sheetViews>
  <sheetFormatPr defaultRowHeight="14" x14ac:dyDescent="0.3"/>
  <cols>
    <col min="1" max="1" width="19.58203125" bestFit="1" customWidth="1"/>
    <col min="2" max="41" width="4.58203125" customWidth="1"/>
  </cols>
  <sheetData>
    <row r="1" spans="1:41" ht="15" thickTop="1" thickBot="1" x14ac:dyDescent="0.35">
      <c r="A1" s="104" t="s">
        <v>318</v>
      </c>
      <c r="B1" s="349" t="s">
        <v>327</v>
      </c>
      <c r="C1" s="350"/>
      <c r="D1" s="350"/>
      <c r="E1" s="351"/>
      <c r="F1" s="352" t="s">
        <v>7</v>
      </c>
      <c r="G1" s="353"/>
      <c r="H1" s="353"/>
      <c r="I1" s="354"/>
      <c r="J1" s="355" t="s">
        <v>306</v>
      </c>
      <c r="K1" s="356"/>
      <c r="L1" s="356"/>
      <c r="M1" s="357"/>
      <c r="N1" s="358" t="s">
        <v>9</v>
      </c>
      <c r="O1" s="359"/>
      <c r="P1" s="359"/>
      <c r="Q1" s="360"/>
      <c r="R1" s="361" t="s">
        <v>10</v>
      </c>
      <c r="S1" s="362"/>
      <c r="T1" s="362"/>
      <c r="U1" s="363"/>
      <c r="V1" s="364" t="s">
        <v>274</v>
      </c>
      <c r="W1" s="365"/>
      <c r="X1" s="365"/>
      <c r="Y1" s="366"/>
      <c r="Z1" s="337" t="s">
        <v>328</v>
      </c>
      <c r="AA1" s="338"/>
      <c r="AB1" s="338"/>
      <c r="AC1" s="339"/>
      <c r="AD1" s="340" t="s">
        <v>272</v>
      </c>
      <c r="AE1" s="341"/>
      <c r="AF1" s="341"/>
      <c r="AG1" s="342"/>
      <c r="AH1" s="343" t="s">
        <v>273</v>
      </c>
      <c r="AI1" s="344"/>
      <c r="AJ1" s="344"/>
      <c r="AK1" s="345"/>
      <c r="AL1" s="346" t="s">
        <v>13</v>
      </c>
      <c r="AM1" s="347"/>
      <c r="AN1" s="347"/>
      <c r="AO1" s="348"/>
    </row>
    <row r="2" spans="1:41" ht="14.5" thickTop="1" x14ac:dyDescent="0.3">
      <c r="A2" s="118" t="s">
        <v>327</v>
      </c>
      <c r="B2" s="105"/>
      <c r="C2" s="105"/>
      <c r="D2" s="105"/>
      <c r="E2" s="106"/>
      <c r="F2" s="177" t="s">
        <v>364</v>
      </c>
      <c r="G2" s="154"/>
      <c r="H2" s="154"/>
      <c r="I2" s="155"/>
      <c r="J2" s="158" t="s">
        <v>359</v>
      </c>
      <c r="K2" s="154"/>
      <c r="L2" s="154"/>
      <c r="M2" s="155"/>
      <c r="N2" s="153" t="s">
        <v>353</v>
      </c>
      <c r="O2" s="154"/>
      <c r="P2" s="154"/>
      <c r="Q2" s="155"/>
      <c r="R2" s="153" t="s">
        <v>360</v>
      </c>
      <c r="S2" s="154"/>
      <c r="T2" s="154"/>
      <c r="U2" s="155"/>
      <c r="V2" s="158" t="s">
        <v>354</v>
      </c>
      <c r="W2" s="204" t="s">
        <v>361</v>
      </c>
      <c r="X2" s="154"/>
      <c r="Y2" s="155"/>
      <c r="Z2" s="158" t="s">
        <v>354</v>
      </c>
      <c r="AA2" s="204" t="s">
        <v>367</v>
      </c>
      <c r="AB2" s="154"/>
      <c r="AC2" s="155"/>
      <c r="AD2" s="153" t="s">
        <v>368</v>
      </c>
      <c r="AE2" s="154"/>
      <c r="AF2" s="154"/>
      <c r="AG2" s="155"/>
      <c r="AH2" s="177" t="s">
        <v>361</v>
      </c>
      <c r="AI2" s="154" t="s">
        <v>353</v>
      </c>
      <c r="AJ2" s="154"/>
      <c r="AK2" s="155"/>
      <c r="AL2" s="158" t="s">
        <v>354</v>
      </c>
      <c r="AM2" s="154"/>
      <c r="AN2" s="154"/>
      <c r="AO2" s="155"/>
    </row>
    <row r="3" spans="1:41" x14ac:dyDescent="0.3">
      <c r="A3" s="117" t="s">
        <v>7</v>
      </c>
      <c r="B3" s="176" t="s">
        <v>365</v>
      </c>
      <c r="C3" s="150"/>
      <c r="D3" s="150"/>
      <c r="E3" s="151"/>
      <c r="F3" s="102"/>
      <c r="G3" s="93"/>
      <c r="H3" s="93"/>
      <c r="I3" s="103"/>
      <c r="J3" s="156" t="s">
        <v>375</v>
      </c>
      <c r="K3" s="150"/>
      <c r="L3" s="150"/>
      <c r="M3" s="151"/>
      <c r="N3" s="156" t="s">
        <v>364</v>
      </c>
      <c r="O3" s="150"/>
      <c r="P3" s="150"/>
      <c r="Q3" s="151"/>
      <c r="R3" s="156" t="s">
        <v>364</v>
      </c>
      <c r="S3" s="150"/>
      <c r="T3" s="150"/>
      <c r="U3" s="151"/>
      <c r="V3" s="156" t="s">
        <v>367</v>
      </c>
      <c r="W3" s="150"/>
      <c r="X3" s="150"/>
      <c r="Y3" s="151"/>
      <c r="Z3" s="156" t="s">
        <v>364</v>
      </c>
      <c r="AA3" s="152" t="s">
        <v>363</v>
      </c>
      <c r="AB3" s="150"/>
      <c r="AC3" s="151"/>
      <c r="AD3" s="156" t="s">
        <v>355</v>
      </c>
      <c r="AE3" s="150" t="s">
        <v>353</v>
      </c>
      <c r="AF3" s="150"/>
      <c r="AG3" s="151"/>
      <c r="AH3" s="156" t="s">
        <v>367</v>
      </c>
      <c r="AI3" s="150"/>
      <c r="AJ3" s="150"/>
      <c r="AK3" s="151"/>
      <c r="AL3" s="149" t="s">
        <v>353</v>
      </c>
      <c r="AM3" s="176" t="s">
        <v>365</v>
      </c>
      <c r="AN3" s="150"/>
      <c r="AO3" s="151"/>
    </row>
    <row r="4" spans="1:41" x14ac:dyDescent="0.3">
      <c r="A4" s="117" t="s">
        <v>306</v>
      </c>
      <c r="B4" s="152" t="s">
        <v>361</v>
      </c>
      <c r="C4" s="150"/>
      <c r="D4" s="150"/>
      <c r="E4" s="151"/>
      <c r="F4" s="157" t="s">
        <v>376</v>
      </c>
      <c r="G4" s="150"/>
      <c r="H4" s="150"/>
      <c r="I4" s="151"/>
      <c r="J4" s="102"/>
      <c r="K4" s="93"/>
      <c r="L4" s="93"/>
      <c r="M4" s="103"/>
      <c r="N4" s="157" t="s">
        <v>362</v>
      </c>
      <c r="O4" s="150"/>
      <c r="P4" s="150"/>
      <c r="Q4" s="151"/>
      <c r="R4" s="157" t="s">
        <v>351</v>
      </c>
      <c r="S4" s="152" t="s">
        <v>367</v>
      </c>
      <c r="T4" s="150"/>
      <c r="U4" s="151"/>
      <c r="V4" s="156" t="s">
        <v>373</v>
      </c>
      <c r="W4" s="150"/>
      <c r="X4" s="150"/>
      <c r="Y4" s="151"/>
      <c r="Z4" s="156" t="s">
        <v>370</v>
      </c>
      <c r="AA4" s="150"/>
      <c r="AB4" s="150"/>
      <c r="AC4" s="151"/>
      <c r="AD4" s="149" t="s">
        <v>360</v>
      </c>
      <c r="AE4" s="152" t="s">
        <v>373</v>
      </c>
      <c r="AF4" s="150"/>
      <c r="AG4" s="151"/>
      <c r="AH4" s="157" t="s">
        <v>378</v>
      </c>
      <c r="AI4" s="150"/>
      <c r="AJ4" s="150"/>
      <c r="AK4" s="151"/>
      <c r="AL4" s="156" t="s">
        <v>355</v>
      </c>
      <c r="AM4" s="152" t="s">
        <v>373</v>
      </c>
      <c r="AN4" s="150"/>
      <c r="AO4" s="151"/>
    </row>
    <row r="5" spans="1:41" x14ac:dyDescent="0.3">
      <c r="A5" s="117" t="s">
        <v>9</v>
      </c>
      <c r="B5" s="150" t="s">
        <v>353</v>
      </c>
      <c r="C5" s="150"/>
      <c r="D5" s="150"/>
      <c r="E5" s="151"/>
      <c r="F5" s="157" t="s">
        <v>365</v>
      </c>
      <c r="G5" s="150"/>
      <c r="H5" s="150"/>
      <c r="I5" s="151"/>
      <c r="J5" s="156" t="s">
        <v>363</v>
      </c>
      <c r="K5" s="150"/>
      <c r="L5" s="150"/>
      <c r="M5" s="151"/>
      <c r="N5" s="102"/>
      <c r="O5" s="93"/>
      <c r="P5" s="93"/>
      <c r="Q5" s="103"/>
      <c r="R5" s="149" t="s">
        <v>360</v>
      </c>
      <c r="S5" s="176" t="s">
        <v>354</v>
      </c>
      <c r="T5" s="150"/>
      <c r="U5" s="151"/>
      <c r="V5" s="157" t="s">
        <v>365</v>
      </c>
      <c r="W5" s="150"/>
      <c r="X5" s="150"/>
      <c r="Y5" s="151"/>
      <c r="Z5" s="157" t="s">
        <v>354</v>
      </c>
      <c r="AA5" s="150"/>
      <c r="AB5" s="150"/>
      <c r="AC5" s="151"/>
      <c r="AD5" s="156" t="s">
        <v>361</v>
      </c>
      <c r="AE5" s="150"/>
      <c r="AF5" s="150"/>
      <c r="AG5" s="151"/>
      <c r="AH5" s="149" t="s">
        <v>356</v>
      </c>
      <c r="AI5" s="150" t="s">
        <v>368</v>
      </c>
      <c r="AJ5" s="150"/>
      <c r="AK5" s="151"/>
      <c r="AL5" s="157" t="s">
        <v>362</v>
      </c>
      <c r="AM5" s="152" t="s">
        <v>370</v>
      </c>
      <c r="AN5" s="150"/>
      <c r="AO5" s="151"/>
    </row>
    <row r="6" spans="1:41" x14ac:dyDescent="0.3">
      <c r="A6" s="117" t="s">
        <v>10</v>
      </c>
      <c r="B6" s="150" t="s">
        <v>360</v>
      </c>
      <c r="C6" s="150"/>
      <c r="D6" s="150"/>
      <c r="E6" s="151"/>
      <c r="F6" s="157" t="s">
        <v>365</v>
      </c>
      <c r="G6" s="150"/>
      <c r="H6" s="150"/>
      <c r="I6" s="151"/>
      <c r="J6" s="156" t="s">
        <v>352</v>
      </c>
      <c r="K6" s="176" t="s">
        <v>366</v>
      </c>
      <c r="L6" s="150"/>
      <c r="M6" s="151"/>
      <c r="N6" s="149" t="s">
        <v>360</v>
      </c>
      <c r="O6" s="152" t="s">
        <v>355</v>
      </c>
      <c r="P6" s="150"/>
      <c r="Q6" s="151"/>
      <c r="R6" s="102"/>
      <c r="S6" s="93"/>
      <c r="T6" s="93"/>
      <c r="U6" s="103"/>
      <c r="V6" s="149" t="s">
        <v>368</v>
      </c>
      <c r="W6" s="150"/>
      <c r="X6" s="150"/>
      <c r="Y6" s="151"/>
      <c r="Z6" s="149" t="s">
        <v>353</v>
      </c>
      <c r="AA6" s="150"/>
      <c r="AB6" s="150"/>
      <c r="AC6" s="151"/>
      <c r="AD6" s="157" t="s">
        <v>365</v>
      </c>
      <c r="AE6" s="150"/>
      <c r="AF6" s="150"/>
      <c r="AG6" s="151"/>
      <c r="AH6" s="156" t="s">
        <v>367</v>
      </c>
      <c r="AI6" s="152" t="s">
        <v>375</v>
      </c>
      <c r="AJ6" s="150"/>
      <c r="AK6" s="151"/>
      <c r="AL6" s="156" t="s">
        <v>371</v>
      </c>
      <c r="AM6" s="150"/>
      <c r="AN6" s="150"/>
      <c r="AO6" s="151"/>
    </row>
    <row r="7" spans="1:41" x14ac:dyDescent="0.3">
      <c r="A7" s="117" t="s">
        <v>274</v>
      </c>
      <c r="B7" s="152" t="s">
        <v>355</v>
      </c>
      <c r="C7" s="176" t="s">
        <v>359</v>
      </c>
      <c r="D7" s="150"/>
      <c r="E7" s="151"/>
      <c r="F7" s="157" t="s">
        <v>366</v>
      </c>
      <c r="G7" s="150"/>
      <c r="H7" s="150"/>
      <c r="I7" s="151"/>
      <c r="J7" s="157" t="s">
        <v>374</v>
      </c>
      <c r="K7" s="150"/>
      <c r="L7" s="150"/>
      <c r="M7" s="151"/>
      <c r="N7" s="156" t="s">
        <v>364</v>
      </c>
      <c r="O7" s="150"/>
      <c r="P7" s="150"/>
      <c r="Q7" s="151"/>
      <c r="R7" s="149" t="s">
        <v>368</v>
      </c>
      <c r="S7" s="150"/>
      <c r="T7" s="150"/>
      <c r="U7" s="151"/>
      <c r="V7" s="102"/>
      <c r="W7" s="93"/>
      <c r="X7" s="93"/>
      <c r="Y7" s="103"/>
      <c r="Z7" s="149" t="s">
        <v>353</v>
      </c>
      <c r="AA7" s="176" t="s">
        <v>354</v>
      </c>
      <c r="AB7" s="150"/>
      <c r="AC7" s="151"/>
      <c r="AD7" s="157" t="s">
        <v>351</v>
      </c>
      <c r="AE7" s="152" t="s">
        <v>352</v>
      </c>
      <c r="AF7" s="150"/>
      <c r="AG7" s="151"/>
      <c r="AH7" s="157" t="s">
        <v>365</v>
      </c>
      <c r="AI7" s="150"/>
      <c r="AJ7" s="150"/>
      <c r="AK7" s="151"/>
      <c r="AL7" s="157" t="s">
        <v>374</v>
      </c>
      <c r="AM7" s="150"/>
      <c r="AN7" s="150"/>
      <c r="AO7" s="151"/>
    </row>
    <row r="8" spans="1:41" x14ac:dyDescent="0.3">
      <c r="A8" s="117" t="s">
        <v>328</v>
      </c>
      <c r="B8" s="152" t="s">
        <v>355</v>
      </c>
      <c r="C8" s="176" t="s">
        <v>366</v>
      </c>
      <c r="D8" s="150"/>
      <c r="E8" s="151"/>
      <c r="F8" s="157" t="s">
        <v>365</v>
      </c>
      <c r="G8" s="176" t="s">
        <v>362</v>
      </c>
      <c r="H8" s="150"/>
      <c r="I8" s="151"/>
      <c r="J8" s="157" t="s">
        <v>369</v>
      </c>
      <c r="K8" s="150"/>
      <c r="L8" s="150"/>
      <c r="M8" s="151"/>
      <c r="N8" s="156" t="s">
        <v>355</v>
      </c>
      <c r="O8" s="150"/>
      <c r="P8" s="150"/>
      <c r="Q8" s="151"/>
      <c r="R8" s="149" t="s">
        <v>353</v>
      </c>
      <c r="S8" s="150"/>
      <c r="T8" s="150"/>
      <c r="U8" s="151"/>
      <c r="V8" s="149" t="s">
        <v>353</v>
      </c>
      <c r="W8" s="152" t="s">
        <v>355</v>
      </c>
      <c r="X8" s="150"/>
      <c r="Y8" s="151"/>
      <c r="Z8" s="102"/>
      <c r="AA8" s="93"/>
      <c r="AB8" s="93"/>
      <c r="AC8" s="103"/>
      <c r="AD8" s="149" t="s">
        <v>356</v>
      </c>
      <c r="AE8" s="150"/>
      <c r="AF8" s="150"/>
      <c r="AG8" s="151"/>
      <c r="AH8" s="156" t="s">
        <v>355</v>
      </c>
      <c r="AI8" s="150"/>
      <c r="AJ8" s="150"/>
      <c r="AK8" s="151"/>
      <c r="AL8" s="157" t="s">
        <v>372</v>
      </c>
      <c r="AM8" s="150"/>
      <c r="AN8" s="150"/>
      <c r="AO8" s="151"/>
    </row>
    <row r="9" spans="1:41" x14ac:dyDescent="0.3">
      <c r="A9" s="117" t="s">
        <v>272</v>
      </c>
      <c r="B9" s="150" t="s">
        <v>368</v>
      </c>
      <c r="C9" s="150"/>
      <c r="D9" s="150"/>
      <c r="E9" s="151"/>
      <c r="F9" s="157" t="s">
        <v>354</v>
      </c>
      <c r="G9" s="150" t="s">
        <v>353</v>
      </c>
      <c r="H9" s="150"/>
      <c r="I9" s="151"/>
      <c r="J9" s="149" t="s">
        <v>360</v>
      </c>
      <c r="K9" s="176" t="s">
        <v>374</v>
      </c>
      <c r="L9" s="150"/>
      <c r="M9" s="151"/>
      <c r="N9" s="157" t="s">
        <v>359</v>
      </c>
      <c r="O9" s="150"/>
      <c r="P9" s="150"/>
      <c r="Q9" s="151"/>
      <c r="R9" s="156" t="s">
        <v>364</v>
      </c>
      <c r="S9" s="150"/>
      <c r="T9" s="150"/>
      <c r="U9" s="151"/>
      <c r="V9" s="156" t="s">
        <v>352</v>
      </c>
      <c r="W9" s="176" t="s">
        <v>351</v>
      </c>
      <c r="X9" s="150"/>
      <c r="Y9" s="151"/>
      <c r="Z9" s="149" t="s">
        <v>356</v>
      </c>
      <c r="AA9" s="150"/>
      <c r="AB9" s="150"/>
      <c r="AC9" s="151"/>
      <c r="AD9" s="102"/>
      <c r="AE9" s="93"/>
      <c r="AF9" s="93"/>
      <c r="AG9" s="103"/>
      <c r="AH9" s="157" t="s">
        <v>359</v>
      </c>
      <c r="AI9" s="150"/>
      <c r="AJ9" s="150"/>
      <c r="AK9" s="151"/>
      <c r="AL9" s="157" t="s">
        <v>354</v>
      </c>
      <c r="AM9" s="150"/>
      <c r="AN9" s="150"/>
      <c r="AO9" s="151"/>
    </row>
    <row r="10" spans="1:41" x14ac:dyDescent="0.3">
      <c r="A10" s="117" t="s">
        <v>273</v>
      </c>
      <c r="B10" s="176" t="s">
        <v>359</v>
      </c>
      <c r="C10" s="150" t="s">
        <v>353</v>
      </c>
      <c r="D10" s="150"/>
      <c r="E10" s="151"/>
      <c r="F10" s="157" t="s">
        <v>366</v>
      </c>
      <c r="G10" s="150"/>
      <c r="H10" s="150"/>
      <c r="I10" s="151"/>
      <c r="J10" s="156" t="s">
        <v>377</v>
      </c>
      <c r="K10" s="150"/>
      <c r="L10" s="150"/>
      <c r="M10" s="151"/>
      <c r="N10" s="149" t="s">
        <v>356</v>
      </c>
      <c r="O10" s="150" t="s">
        <v>368</v>
      </c>
      <c r="P10" s="150"/>
      <c r="Q10" s="151"/>
      <c r="R10" s="157" t="s">
        <v>366</v>
      </c>
      <c r="S10" s="176" t="s">
        <v>376</v>
      </c>
      <c r="T10" s="150"/>
      <c r="U10" s="151"/>
      <c r="V10" s="156" t="s">
        <v>364</v>
      </c>
      <c r="W10" s="150"/>
      <c r="X10" s="150"/>
      <c r="Y10" s="151"/>
      <c r="Z10" s="157" t="s">
        <v>354</v>
      </c>
      <c r="AA10" s="150"/>
      <c r="AB10" s="150"/>
      <c r="AC10" s="151"/>
      <c r="AD10" s="156" t="s">
        <v>361</v>
      </c>
      <c r="AE10" s="150"/>
      <c r="AF10" s="150"/>
      <c r="AG10" s="151"/>
      <c r="AH10" s="102"/>
      <c r="AI10" s="93"/>
      <c r="AJ10" s="93"/>
      <c r="AK10" s="103"/>
      <c r="AL10" s="149" t="s">
        <v>368</v>
      </c>
      <c r="AM10" s="150"/>
      <c r="AN10" s="150"/>
      <c r="AO10" s="151"/>
    </row>
    <row r="11" spans="1:41" x14ac:dyDescent="0.3">
      <c r="A11" s="117" t="s">
        <v>13</v>
      </c>
      <c r="B11" s="152" t="s">
        <v>355</v>
      </c>
      <c r="C11" s="150"/>
      <c r="D11" s="150"/>
      <c r="E11" s="151"/>
      <c r="F11" s="149" t="s">
        <v>353</v>
      </c>
      <c r="G11" s="152" t="s">
        <v>364</v>
      </c>
      <c r="H11" s="150"/>
      <c r="I11" s="151"/>
      <c r="J11" s="157" t="s">
        <v>354</v>
      </c>
      <c r="K11" s="176" t="s">
        <v>374</v>
      </c>
      <c r="L11" s="150"/>
      <c r="M11" s="151"/>
      <c r="N11" s="156" t="s">
        <v>363</v>
      </c>
      <c r="O11" s="176" t="s">
        <v>369</v>
      </c>
      <c r="P11" s="150"/>
      <c r="Q11" s="151"/>
      <c r="R11" s="157" t="s">
        <v>372</v>
      </c>
      <c r="S11" s="150"/>
      <c r="T11" s="150"/>
      <c r="U11" s="151"/>
      <c r="V11" s="156" t="s">
        <v>373</v>
      </c>
      <c r="W11" s="150"/>
      <c r="X11" s="150"/>
      <c r="Y11" s="151"/>
      <c r="Z11" s="156" t="s">
        <v>371</v>
      </c>
      <c r="AA11" s="150"/>
      <c r="AB11" s="150"/>
      <c r="AC11" s="151"/>
      <c r="AD11" s="156" t="s">
        <v>355</v>
      </c>
      <c r="AE11" s="150"/>
      <c r="AF11" s="150"/>
      <c r="AG11" s="151"/>
      <c r="AH11" s="149" t="s">
        <v>368</v>
      </c>
      <c r="AI11" s="150"/>
      <c r="AJ11" s="150"/>
      <c r="AK11" s="151"/>
      <c r="AL11" s="102"/>
      <c r="AM11" s="93"/>
      <c r="AN11" s="93"/>
      <c r="AO11" s="103"/>
    </row>
    <row r="15" spans="1:41" x14ac:dyDescent="0.3">
      <c r="A15" s="117" t="s">
        <v>350</v>
      </c>
      <c r="B15" s="334">
        <v>0</v>
      </c>
      <c r="C15" s="334"/>
      <c r="D15" s="334"/>
      <c r="E15" s="335"/>
      <c r="F15" s="333">
        <v>1</v>
      </c>
      <c r="G15" s="334"/>
      <c r="H15" s="334"/>
      <c r="I15" s="335"/>
      <c r="J15" s="333">
        <v>9</v>
      </c>
      <c r="K15" s="334"/>
      <c r="L15" s="334"/>
      <c r="M15" s="335"/>
      <c r="N15" s="333">
        <v>0</v>
      </c>
      <c r="O15" s="334"/>
      <c r="P15" s="334"/>
      <c r="Q15" s="335"/>
      <c r="R15" s="333">
        <v>3</v>
      </c>
      <c r="S15" s="334"/>
      <c r="T15" s="334"/>
      <c r="U15" s="335"/>
      <c r="V15" s="333">
        <v>9</v>
      </c>
      <c r="W15" s="334"/>
      <c r="X15" s="334"/>
      <c r="Y15" s="335"/>
      <c r="Z15" s="333">
        <v>2</v>
      </c>
      <c r="AA15" s="334"/>
      <c r="AB15" s="334"/>
      <c r="AC15" s="335"/>
      <c r="AD15" s="333">
        <v>7</v>
      </c>
      <c r="AE15" s="334"/>
      <c r="AF15" s="334"/>
      <c r="AG15" s="335"/>
      <c r="AH15" s="333">
        <v>0</v>
      </c>
      <c r="AI15" s="334"/>
      <c r="AJ15" s="334"/>
      <c r="AK15" s="335"/>
      <c r="AL15" s="336">
        <v>3</v>
      </c>
      <c r="AM15" s="334"/>
      <c r="AN15" s="334"/>
      <c r="AO15" s="334"/>
    </row>
    <row r="16" spans="1:41" x14ac:dyDescent="0.3">
      <c r="A16" s="117" t="s">
        <v>346</v>
      </c>
      <c r="B16" s="307">
        <v>0</v>
      </c>
      <c r="C16" s="307"/>
      <c r="D16" s="307"/>
      <c r="E16" s="368"/>
      <c r="F16" s="367">
        <v>0</v>
      </c>
      <c r="G16" s="307"/>
      <c r="H16" s="307"/>
      <c r="I16" s="368"/>
      <c r="J16" s="367">
        <v>13</v>
      </c>
      <c r="K16" s="307"/>
      <c r="L16" s="307"/>
      <c r="M16" s="368"/>
      <c r="N16" s="367">
        <v>0</v>
      </c>
      <c r="O16" s="307"/>
      <c r="P16" s="307"/>
      <c r="Q16" s="368"/>
      <c r="R16" s="367">
        <v>4</v>
      </c>
      <c r="S16" s="307"/>
      <c r="T16" s="307"/>
      <c r="U16" s="368"/>
      <c r="V16" s="367">
        <v>14</v>
      </c>
      <c r="W16" s="307"/>
      <c r="X16" s="307"/>
      <c r="Y16" s="368"/>
      <c r="Z16" s="367">
        <v>4</v>
      </c>
      <c r="AA16" s="307"/>
      <c r="AB16" s="307"/>
      <c r="AC16" s="368"/>
      <c r="AD16" s="367">
        <v>4</v>
      </c>
      <c r="AE16" s="307"/>
      <c r="AF16" s="307"/>
      <c r="AG16" s="368"/>
      <c r="AH16" s="367">
        <v>0</v>
      </c>
      <c r="AI16" s="307"/>
      <c r="AJ16" s="307"/>
      <c r="AK16" s="368"/>
      <c r="AL16" s="369">
        <v>6</v>
      </c>
      <c r="AM16" s="307"/>
      <c r="AN16" s="307"/>
      <c r="AO16" s="307"/>
    </row>
    <row r="17" spans="1:41" x14ac:dyDescent="0.3">
      <c r="A17" s="117" t="s">
        <v>347</v>
      </c>
      <c r="B17" s="334">
        <v>53</v>
      </c>
      <c r="C17" s="334"/>
      <c r="D17" s="334"/>
      <c r="E17" s="335"/>
      <c r="F17" s="333">
        <v>122.5</v>
      </c>
      <c r="G17" s="334"/>
      <c r="H17" s="334"/>
      <c r="I17" s="335"/>
      <c r="J17" s="333">
        <v>103.5</v>
      </c>
      <c r="K17" s="334"/>
      <c r="L17" s="334"/>
      <c r="M17" s="335"/>
      <c r="N17" s="333">
        <v>64</v>
      </c>
      <c r="O17" s="334"/>
      <c r="P17" s="334"/>
      <c r="Q17" s="335"/>
      <c r="R17" s="333">
        <v>113</v>
      </c>
      <c r="S17" s="334"/>
      <c r="T17" s="334"/>
      <c r="U17" s="335"/>
      <c r="V17" s="333">
        <v>31.5</v>
      </c>
      <c r="W17" s="334"/>
      <c r="X17" s="334"/>
      <c r="Y17" s="335"/>
      <c r="Z17" s="333">
        <v>69.5</v>
      </c>
      <c r="AA17" s="334"/>
      <c r="AB17" s="334"/>
      <c r="AC17" s="335"/>
      <c r="AD17" s="333">
        <v>57</v>
      </c>
      <c r="AE17" s="334"/>
      <c r="AF17" s="334"/>
      <c r="AG17" s="335"/>
      <c r="AH17" s="333">
        <v>79.5</v>
      </c>
      <c r="AI17" s="334"/>
      <c r="AJ17" s="334"/>
      <c r="AK17" s="335"/>
      <c r="AL17" s="336">
        <v>65.5</v>
      </c>
      <c r="AM17" s="334"/>
      <c r="AN17" s="334"/>
      <c r="AO17" s="334"/>
    </row>
    <row r="18" spans="1:41" x14ac:dyDescent="0.3">
      <c r="A18" s="117" t="s">
        <v>348</v>
      </c>
      <c r="B18" s="307">
        <v>30.5</v>
      </c>
      <c r="C18" s="307"/>
      <c r="D18" s="307"/>
      <c r="E18" s="368"/>
      <c r="F18" s="367">
        <v>25</v>
      </c>
      <c r="G18" s="307"/>
      <c r="H18" s="307"/>
      <c r="I18" s="368"/>
      <c r="J18" s="367">
        <v>22.5</v>
      </c>
      <c r="K18" s="307"/>
      <c r="L18" s="307"/>
      <c r="M18" s="368"/>
      <c r="N18" s="367">
        <v>18</v>
      </c>
      <c r="O18" s="307"/>
      <c r="P18" s="307"/>
      <c r="Q18" s="368"/>
      <c r="R18" s="367">
        <v>22.5</v>
      </c>
      <c r="S18" s="307"/>
      <c r="T18" s="307"/>
      <c r="U18" s="368"/>
      <c r="V18" s="367">
        <v>23</v>
      </c>
      <c r="W18" s="307"/>
      <c r="X18" s="307"/>
      <c r="Y18" s="368"/>
      <c r="Z18" s="367">
        <v>18</v>
      </c>
      <c r="AA18" s="307"/>
      <c r="AB18" s="307"/>
      <c r="AC18" s="368"/>
      <c r="AD18" s="367">
        <v>24</v>
      </c>
      <c r="AE18" s="307"/>
      <c r="AF18" s="307"/>
      <c r="AG18" s="368"/>
      <c r="AH18" s="367">
        <v>18</v>
      </c>
      <c r="AI18" s="307"/>
      <c r="AJ18" s="307"/>
      <c r="AK18" s="368"/>
      <c r="AL18" s="369">
        <v>25</v>
      </c>
      <c r="AM18" s="307"/>
      <c r="AN18" s="307"/>
      <c r="AO18" s="307"/>
    </row>
    <row r="19" spans="1:41" x14ac:dyDescent="0.3">
      <c r="A19" s="117" t="s">
        <v>349</v>
      </c>
      <c r="B19" s="334">
        <f>B17-B18</f>
        <v>22.5</v>
      </c>
      <c r="C19" s="334"/>
      <c r="D19" s="334"/>
      <c r="E19" s="335"/>
      <c r="F19" s="333">
        <f>F17-F18</f>
        <v>97.5</v>
      </c>
      <c r="G19" s="334"/>
      <c r="H19" s="334"/>
      <c r="I19" s="335"/>
      <c r="J19" s="333">
        <f>J17-J18</f>
        <v>81</v>
      </c>
      <c r="K19" s="334"/>
      <c r="L19" s="334"/>
      <c r="M19" s="335"/>
      <c r="N19" s="333">
        <f t="shared" ref="N19" si="0">N17-N18</f>
        <v>46</v>
      </c>
      <c r="O19" s="334"/>
      <c r="P19" s="334"/>
      <c r="Q19" s="335"/>
      <c r="R19" s="333">
        <f t="shared" ref="R19" si="1">R17-R18</f>
        <v>90.5</v>
      </c>
      <c r="S19" s="334"/>
      <c r="T19" s="334"/>
      <c r="U19" s="335"/>
      <c r="V19" s="333">
        <f t="shared" ref="V19" si="2">V17-V18</f>
        <v>8.5</v>
      </c>
      <c r="W19" s="334"/>
      <c r="X19" s="334"/>
      <c r="Y19" s="335"/>
      <c r="Z19" s="333">
        <f t="shared" ref="Z19" si="3">Z17-Z18</f>
        <v>51.5</v>
      </c>
      <c r="AA19" s="334"/>
      <c r="AB19" s="334"/>
      <c r="AC19" s="335"/>
      <c r="AD19" s="333">
        <f t="shared" ref="AD19" si="4">AD17-AD18</f>
        <v>33</v>
      </c>
      <c r="AE19" s="334"/>
      <c r="AF19" s="334"/>
      <c r="AG19" s="335"/>
      <c r="AH19" s="333">
        <f t="shared" ref="AH19" si="5">AH17-AH18</f>
        <v>61.5</v>
      </c>
      <c r="AI19" s="334"/>
      <c r="AJ19" s="334"/>
      <c r="AK19" s="335"/>
      <c r="AL19" s="336">
        <f t="shared" ref="AL19" si="6">AL17-AL18</f>
        <v>40.5</v>
      </c>
      <c r="AM19" s="334"/>
      <c r="AN19" s="334"/>
      <c r="AO19" s="334"/>
    </row>
    <row r="20" spans="1:41" x14ac:dyDescent="0.3">
      <c r="A20" s="117" t="s">
        <v>275</v>
      </c>
      <c r="B20" s="370">
        <f>(B17-B18)/12</f>
        <v>1.875</v>
      </c>
      <c r="C20" s="370"/>
      <c r="D20" s="370"/>
      <c r="E20" s="371"/>
      <c r="F20" s="372">
        <f>(F17-F18)/12</f>
        <v>8.125</v>
      </c>
      <c r="G20" s="370"/>
      <c r="H20" s="370"/>
      <c r="I20" s="371"/>
      <c r="J20" s="372">
        <f>(J17-J18)/12</f>
        <v>6.75</v>
      </c>
      <c r="K20" s="370"/>
      <c r="L20" s="370"/>
      <c r="M20" s="371"/>
      <c r="N20" s="372">
        <f>(N17-N18)/12</f>
        <v>3.8333333333333335</v>
      </c>
      <c r="O20" s="370"/>
      <c r="P20" s="370"/>
      <c r="Q20" s="371"/>
      <c r="R20" s="372">
        <f>(R17-R18)/12</f>
        <v>7.541666666666667</v>
      </c>
      <c r="S20" s="370"/>
      <c r="T20" s="370"/>
      <c r="U20" s="371"/>
      <c r="V20" s="372">
        <f>(V17-V18)/12</f>
        <v>0.70833333333333337</v>
      </c>
      <c r="W20" s="370"/>
      <c r="X20" s="370"/>
      <c r="Y20" s="371"/>
      <c r="Z20" s="372">
        <f>(Z17-Z18)/12</f>
        <v>4.291666666666667</v>
      </c>
      <c r="AA20" s="370"/>
      <c r="AB20" s="370"/>
      <c r="AC20" s="371"/>
      <c r="AD20" s="372">
        <f>(AD17-AD18)/12</f>
        <v>2.75</v>
      </c>
      <c r="AE20" s="370"/>
      <c r="AF20" s="370"/>
      <c r="AG20" s="371"/>
      <c r="AH20" s="372">
        <f>(AH17-AH18)/12</f>
        <v>5.125</v>
      </c>
      <c r="AI20" s="370"/>
      <c r="AJ20" s="370"/>
      <c r="AK20" s="371"/>
      <c r="AL20" s="373">
        <f>(AL17-AL18)/12</f>
        <v>3.375</v>
      </c>
      <c r="AM20" s="370"/>
      <c r="AN20" s="370"/>
      <c r="AO20" s="370"/>
    </row>
    <row r="24" spans="1:41" x14ac:dyDescent="0.3">
      <c r="A24" s="117" t="s">
        <v>357</v>
      </c>
      <c r="B24" s="334">
        <f>Panchine!C39+Punteggio!B39</f>
        <v>1208.5</v>
      </c>
      <c r="C24" s="334"/>
      <c r="D24" s="334"/>
      <c r="E24" s="335"/>
      <c r="F24" s="333">
        <f>Panchine!E39+Punteggio!D39</f>
        <v>1445.5</v>
      </c>
      <c r="G24" s="334"/>
      <c r="H24" s="334"/>
      <c r="I24" s="335"/>
      <c r="J24" s="336">
        <f>Panchine!G39+Punteggio!F39</f>
        <v>1301.5</v>
      </c>
      <c r="K24" s="334"/>
      <c r="L24" s="334"/>
      <c r="M24" s="335"/>
      <c r="N24" s="333">
        <f>Panchine!I39+Punteggio!H39</f>
        <v>1431.5</v>
      </c>
      <c r="O24" s="334"/>
      <c r="P24" s="334"/>
      <c r="Q24" s="335"/>
      <c r="R24" s="333">
        <f>Panchine!K39+Punteggio!J39</f>
        <v>1448.5</v>
      </c>
      <c r="S24" s="334"/>
      <c r="T24" s="334"/>
      <c r="U24" s="335"/>
      <c r="V24" s="333">
        <f>Panchine!M39+Punteggio!L39</f>
        <v>1217</v>
      </c>
      <c r="W24" s="334"/>
      <c r="X24" s="334"/>
      <c r="Y24" s="335"/>
      <c r="Z24" s="333">
        <f>Panchine!O39+Punteggio!N39</f>
        <v>1204.5</v>
      </c>
      <c r="AA24" s="334"/>
      <c r="AB24" s="334"/>
      <c r="AC24" s="335"/>
      <c r="AD24" s="333">
        <f>Panchine!Q39+Punteggio!P39</f>
        <v>1185</v>
      </c>
      <c r="AE24" s="334"/>
      <c r="AF24" s="334"/>
      <c r="AG24" s="335"/>
      <c r="AH24" s="333">
        <f>Panchine!S39+Punteggio!R39</f>
        <v>1173</v>
      </c>
      <c r="AI24" s="334"/>
      <c r="AJ24" s="334"/>
      <c r="AK24" s="335"/>
      <c r="AL24" s="336">
        <f>Panchine!U39+Punteggio!T39</f>
        <v>1238</v>
      </c>
      <c r="AM24" s="334"/>
      <c r="AN24" s="334"/>
      <c r="AO24" s="334"/>
    </row>
    <row r="25" spans="1:41" x14ac:dyDescent="0.3">
      <c r="A25" s="117" t="s">
        <v>358</v>
      </c>
      <c r="B25" s="374">
        <f>Punteggio!B39/Partite!B24</f>
        <v>0.68597434836574267</v>
      </c>
      <c r="C25" s="374"/>
      <c r="D25" s="374"/>
      <c r="E25" s="375"/>
      <c r="F25" s="376">
        <f>Punteggio!D39/Partite!F24</f>
        <v>0.63611207194742303</v>
      </c>
      <c r="G25" s="374"/>
      <c r="H25" s="374"/>
      <c r="I25" s="375"/>
      <c r="J25" s="376">
        <f>Punteggio!F39/Partite!J24</f>
        <v>0.71763349980791391</v>
      </c>
      <c r="K25" s="374"/>
      <c r="L25" s="374"/>
      <c r="M25" s="375"/>
      <c r="N25" s="376">
        <f>Punteggio!H39/Partite!N24</f>
        <v>0.5899406217254628</v>
      </c>
      <c r="O25" s="374"/>
      <c r="P25" s="374"/>
      <c r="Q25" s="375"/>
      <c r="R25" s="376">
        <f>Punteggio!J39/Partite!R24</f>
        <v>0.63617535381429069</v>
      </c>
      <c r="S25" s="374"/>
      <c r="T25" s="374"/>
      <c r="U25" s="375"/>
      <c r="V25" s="376">
        <f>Punteggio!L39/Partite!V24</f>
        <v>0.68611339359079704</v>
      </c>
      <c r="W25" s="374"/>
      <c r="X25" s="374"/>
      <c r="Y25" s="375"/>
      <c r="Z25" s="376">
        <f>Punteggio!N39/Partite!Z24</f>
        <v>0.7193856371938564</v>
      </c>
      <c r="AA25" s="374"/>
      <c r="AB25" s="374"/>
      <c r="AC25" s="375"/>
      <c r="AD25" s="376">
        <f>Punteggio!P39/Partite!AD24</f>
        <v>0.69704641350210972</v>
      </c>
      <c r="AE25" s="374"/>
      <c r="AF25" s="374"/>
      <c r="AG25" s="375"/>
      <c r="AH25" s="376">
        <f>Punteggio!R39/Partite!AH24</f>
        <v>0.7344416027280477</v>
      </c>
      <c r="AI25" s="374"/>
      <c r="AJ25" s="374"/>
      <c r="AK25" s="375"/>
      <c r="AL25" s="377">
        <f>Punteggio!T39/Partite!AL24</f>
        <v>0.70395799676898219</v>
      </c>
      <c r="AM25" s="374"/>
      <c r="AN25" s="374"/>
      <c r="AO25" s="374"/>
    </row>
    <row r="33" spans="25:25" x14ac:dyDescent="0.3">
      <c r="Y33" s="147"/>
    </row>
  </sheetData>
  <mergeCells count="90">
    <mergeCell ref="V25:Y25"/>
    <mergeCell ref="Z25:AC25"/>
    <mergeCell ref="AD25:AG25"/>
    <mergeCell ref="AH25:AK25"/>
    <mergeCell ref="AL25:AO25"/>
    <mergeCell ref="B25:E25"/>
    <mergeCell ref="F25:I25"/>
    <mergeCell ref="J25:M25"/>
    <mergeCell ref="N25:Q25"/>
    <mergeCell ref="R25:U25"/>
    <mergeCell ref="AD19:AG19"/>
    <mergeCell ref="AH19:AK19"/>
    <mergeCell ref="AL19:AO19"/>
    <mergeCell ref="F20:I20"/>
    <mergeCell ref="J20:M20"/>
    <mergeCell ref="N20:Q20"/>
    <mergeCell ref="R20:U20"/>
    <mergeCell ref="V20:Y20"/>
    <mergeCell ref="Z20:AC20"/>
    <mergeCell ref="AD20:AG20"/>
    <mergeCell ref="AH20:AK20"/>
    <mergeCell ref="AL20:AO20"/>
    <mergeCell ref="J19:M19"/>
    <mergeCell ref="N19:Q19"/>
    <mergeCell ref="R19:U19"/>
    <mergeCell ref="V19:Y19"/>
    <mergeCell ref="AD17:AG17"/>
    <mergeCell ref="AH17:AK17"/>
    <mergeCell ref="AL17:AO17"/>
    <mergeCell ref="F18:I18"/>
    <mergeCell ref="J18:M18"/>
    <mergeCell ref="N18:Q18"/>
    <mergeCell ref="R18:U18"/>
    <mergeCell ref="V18:Y18"/>
    <mergeCell ref="Z18:AC18"/>
    <mergeCell ref="AD18:AG18"/>
    <mergeCell ref="AH18:AK18"/>
    <mergeCell ref="AL18:AO18"/>
    <mergeCell ref="J17:M17"/>
    <mergeCell ref="N17:Q17"/>
    <mergeCell ref="R17:U17"/>
    <mergeCell ref="B20:E20"/>
    <mergeCell ref="F17:I17"/>
    <mergeCell ref="F19:I19"/>
    <mergeCell ref="V16:Y16"/>
    <mergeCell ref="Z16:AC16"/>
    <mergeCell ref="V17:Y17"/>
    <mergeCell ref="Z17:AC17"/>
    <mergeCell ref="B17:E17"/>
    <mergeCell ref="B18:E18"/>
    <mergeCell ref="B19:E19"/>
    <mergeCell ref="Z19:AC19"/>
    <mergeCell ref="AD16:AG16"/>
    <mergeCell ref="AH16:AK16"/>
    <mergeCell ref="AL16:AO16"/>
    <mergeCell ref="B16:E16"/>
    <mergeCell ref="F16:I16"/>
    <mergeCell ref="J16:M16"/>
    <mergeCell ref="N16:Q16"/>
    <mergeCell ref="R16:U16"/>
    <mergeCell ref="V15:Y15"/>
    <mergeCell ref="Z15:AC15"/>
    <mergeCell ref="AD15:AG15"/>
    <mergeCell ref="AH15:AK15"/>
    <mergeCell ref="AL15:AO15"/>
    <mergeCell ref="B15:E15"/>
    <mergeCell ref="F15:I15"/>
    <mergeCell ref="J15:M15"/>
    <mergeCell ref="N15:Q15"/>
    <mergeCell ref="R15:U15"/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  <mergeCell ref="B24:E24"/>
    <mergeCell ref="F24:I24"/>
    <mergeCell ref="J24:M24"/>
    <mergeCell ref="N24:Q24"/>
    <mergeCell ref="R24:U24"/>
    <mergeCell ref="V24:Y24"/>
    <mergeCell ref="Z24:AC24"/>
    <mergeCell ref="AD24:AG24"/>
    <mergeCell ref="AH24:AK24"/>
    <mergeCell ref="AL24:AO24"/>
  </mergeCells>
  <pageMargins left="0.7" right="0.7" top="0.75" bottom="0.75" header="0.3" footer="0.3"/>
  <pageSetup paperSize="9" orientation="portrait" r:id="rId1"/>
  <ignoredErrors>
    <ignoredError sqref="J20 AD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zoomScale="78" zoomScaleNormal="78" workbookViewId="0">
      <selection activeCell="I17" sqref="I17"/>
    </sheetView>
  </sheetViews>
  <sheetFormatPr defaultRowHeight="14" x14ac:dyDescent="0.3"/>
  <cols>
    <col min="1" max="1" width="13.75" bestFit="1" customWidth="1"/>
    <col min="2" max="2" width="4.33203125" customWidth="1"/>
    <col min="3" max="3" width="6.5" customWidth="1"/>
    <col min="4" max="4" width="12.58203125" bestFit="1" customWidth="1"/>
    <col min="5" max="5" width="8.08203125" customWidth="1"/>
    <col min="6" max="6" width="9.25" customWidth="1"/>
    <col min="7" max="7" width="12.58203125" bestFit="1" customWidth="1"/>
    <col min="8" max="8" width="7.08203125" bestFit="1" customWidth="1"/>
    <col min="9" max="12" width="13" bestFit="1" customWidth="1"/>
    <col min="13" max="13" width="12.58203125" bestFit="1" customWidth="1"/>
    <col min="14" max="14" width="13" bestFit="1" customWidth="1"/>
    <col min="15" max="15" width="15.1640625" bestFit="1" customWidth="1"/>
    <col min="16" max="17" width="13" bestFit="1" customWidth="1"/>
  </cols>
  <sheetData>
    <row r="2" spans="1:25" x14ac:dyDescent="0.3">
      <c r="A2" s="378" t="s">
        <v>308</v>
      </c>
      <c r="B2" s="379"/>
      <c r="C2" s="378" t="s">
        <v>332</v>
      </c>
      <c r="D2" s="379"/>
      <c r="E2" s="378" t="s">
        <v>333</v>
      </c>
      <c r="F2" s="379"/>
      <c r="G2" s="378" t="s">
        <v>334</v>
      </c>
      <c r="H2" s="379"/>
      <c r="J2" s="383" t="s">
        <v>312</v>
      </c>
      <c r="K2" s="383"/>
      <c r="M2" s="381" t="s">
        <v>310</v>
      </c>
      <c r="N2" s="381"/>
      <c r="P2" s="382" t="s">
        <v>311</v>
      </c>
      <c r="Q2" s="382"/>
    </row>
    <row r="3" spans="1:25" x14ac:dyDescent="0.3">
      <c r="A3" s="191" t="s">
        <v>285</v>
      </c>
      <c r="B3" s="192">
        <f t="shared" ref="B3" si="0">SUM(C3,E3,G3)</f>
        <v>28</v>
      </c>
      <c r="C3" s="193">
        <v>4</v>
      </c>
      <c r="D3" s="194">
        <f t="shared" ref="D3" si="1">C3/B3</f>
        <v>0.14285714285714285</v>
      </c>
      <c r="E3" s="193">
        <v>10</v>
      </c>
      <c r="F3" s="194">
        <f t="shared" ref="F3" si="2">E3/B3</f>
        <v>0.35714285714285715</v>
      </c>
      <c r="G3" s="193">
        <v>14</v>
      </c>
      <c r="H3" s="194">
        <f t="shared" ref="H3" si="3">G3/B3</f>
        <v>0.5</v>
      </c>
      <c r="J3" s="87" t="s">
        <v>288</v>
      </c>
      <c r="K3" s="168">
        <v>23</v>
      </c>
      <c r="M3" s="87" t="s">
        <v>287</v>
      </c>
      <c r="N3" s="168">
        <v>3</v>
      </c>
      <c r="P3" s="87" t="s">
        <v>285</v>
      </c>
      <c r="Q3" s="168">
        <v>9</v>
      </c>
    </row>
    <row r="4" spans="1:25" x14ac:dyDescent="0.3">
      <c r="A4" s="87" t="s">
        <v>288</v>
      </c>
      <c r="B4" s="187">
        <f>SUM(C4,E4,G4)</f>
        <v>27</v>
      </c>
      <c r="C4" s="119">
        <v>3</v>
      </c>
      <c r="D4" s="114">
        <f>C4/B4</f>
        <v>0.1111111111111111</v>
      </c>
      <c r="E4" s="119">
        <v>5</v>
      </c>
      <c r="F4" s="114">
        <f>E4/B4</f>
        <v>0.18518518518518517</v>
      </c>
      <c r="G4" s="119">
        <v>19</v>
      </c>
      <c r="H4" s="114">
        <f>G4/B4</f>
        <v>0.70370370370370372</v>
      </c>
      <c r="J4" s="87" t="s">
        <v>307</v>
      </c>
      <c r="K4" s="168">
        <v>23</v>
      </c>
      <c r="M4" s="87" t="s">
        <v>291</v>
      </c>
      <c r="N4" s="168">
        <v>3</v>
      </c>
      <c r="P4" s="87" t="s">
        <v>307</v>
      </c>
      <c r="Q4" s="168">
        <v>8</v>
      </c>
    </row>
    <row r="5" spans="1:25" x14ac:dyDescent="0.3">
      <c r="A5" s="87" t="s">
        <v>307</v>
      </c>
      <c r="B5" s="181">
        <f>SUM(C5,E5,G5)</f>
        <v>24</v>
      </c>
      <c r="C5" s="119">
        <v>4</v>
      </c>
      <c r="D5" s="114">
        <f>C5/B5</f>
        <v>0.16666666666666666</v>
      </c>
      <c r="E5" s="119">
        <v>4</v>
      </c>
      <c r="F5" s="114">
        <f>E5/B5</f>
        <v>0.16666666666666666</v>
      </c>
      <c r="G5" s="119">
        <v>16</v>
      </c>
      <c r="H5" s="114">
        <f>G5/B5</f>
        <v>0.66666666666666663</v>
      </c>
      <c r="J5" s="87" t="s">
        <v>292</v>
      </c>
      <c r="K5" s="168">
        <v>22</v>
      </c>
      <c r="M5" s="87" t="s">
        <v>285</v>
      </c>
      <c r="N5" s="168">
        <v>3</v>
      </c>
      <c r="P5" s="87" t="s">
        <v>288</v>
      </c>
      <c r="Q5" s="168">
        <v>8</v>
      </c>
    </row>
    <row r="6" spans="1:25" x14ac:dyDescent="0.3">
      <c r="A6" s="87" t="s">
        <v>291</v>
      </c>
      <c r="B6" s="178">
        <f>SUM(C6,E6,G6)</f>
        <v>19</v>
      </c>
      <c r="C6" s="119">
        <v>1</v>
      </c>
      <c r="D6" s="114">
        <f>C6/B6</f>
        <v>5.2631578947368418E-2</v>
      </c>
      <c r="E6" s="119">
        <v>7</v>
      </c>
      <c r="F6" s="114">
        <f>E6/B6</f>
        <v>0.36842105263157893</v>
      </c>
      <c r="G6" s="119">
        <v>11</v>
      </c>
      <c r="H6" s="114">
        <f>G6/B6</f>
        <v>0.57894736842105265</v>
      </c>
      <c r="J6" s="87" t="s">
        <v>329</v>
      </c>
      <c r="K6" s="168">
        <v>20</v>
      </c>
      <c r="M6" s="87" t="s">
        <v>288</v>
      </c>
      <c r="N6" s="168">
        <v>2</v>
      </c>
      <c r="P6" s="87" t="s">
        <v>292</v>
      </c>
      <c r="Q6" s="168">
        <v>6</v>
      </c>
    </row>
    <row r="7" spans="1:25" x14ac:dyDescent="0.3">
      <c r="A7" s="87" t="s">
        <v>287</v>
      </c>
      <c r="B7" s="171">
        <f>SUM(C7,E7,G7)</f>
        <v>17</v>
      </c>
      <c r="C7" s="119">
        <v>1</v>
      </c>
      <c r="D7" s="114">
        <f>C7/B7</f>
        <v>5.8823529411764705E-2</v>
      </c>
      <c r="E7" s="119">
        <v>9</v>
      </c>
      <c r="F7" s="114">
        <f>E7/B7</f>
        <v>0.52941176470588236</v>
      </c>
      <c r="G7" s="119">
        <v>7</v>
      </c>
      <c r="H7" s="114">
        <f>G7/B7</f>
        <v>0.41176470588235292</v>
      </c>
      <c r="J7" s="87" t="s">
        <v>290</v>
      </c>
      <c r="K7" s="168">
        <v>20</v>
      </c>
      <c r="M7" s="87" t="s">
        <v>330</v>
      </c>
      <c r="N7" s="168">
        <v>1</v>
      </c>
      <c r="P7" s="87" t="s">
        <v>290</v>
      </c>
      <c r="Q7" s="168">
        <v>5</v>
      </c>
    </row>
    <row r="8" spans="1:25" x14ac:dyDescent="0.3">
      <c r="A8" s="87" t="s">
        <v>330</v>
      </c>
      <c r="B8" s="148">
        <f>SUM(C8,E8,G8)</f>
        <v>15</v>
      </c>
      <c r="C8" s="119">
        <v>3</v>
      </c>
      <c r="D8" s="114">
        <f>C8/B8</f>
        <v>0.2</v>
      </c>
      <c r="E8" s="119">
        <v>4</v>
      </c>
      <c r="F8" s="114">
        <f>E8/B8</f>
        <v>0.26666666666666666</v>
      </c>
      <c r="G8" s="119">
        <v>8</v>
      </c>
      <c r="H8" s="114">
        <f>G8/B8</f>
        <v>0.53333333333333333</v>
      </c>
      <c r="J8" s="87" t="s">
        <v>289</v>
      </c>
      <c r="K8" s="168">
        <v>19</v>
      </c>
      <c r="M8" s="87" t="s">
        <v>290</v>
      </c>
      <c r="N8" s="168">
        <v>1</v>
      </c>
      <c r="P8" s="87" t="s">
        <v>287</v>
      </c>
      <c r="Q8" s="168">
        <v>4</v>
      </c>
    </row>
    <row r="9" spans="1:25" x14ac:dyDescent="0.3">
      <c r="A9" s="87" t="s">
        <v>292</v>
      </c>
      <c r="B9" s="148">
        <f>SUM(C9,E9,G9)</f>
        <v>14</v>
      </c>
      <c r="C9" s="119">
        <v>3</v>
      </c>
      <c r="D9" s="114">
        <f>C9/B9</f>
        <v>0.21428571428571427</v>
      </c>
      <c r="E9" s="119">
        <v>2</v>
      </c>
      <c r="F9" s="114">
        <f>E9/B9</f>
        <v>0.14285714285714285</v>
      </c>
      <c r="G9" s="119">
        <v>9</v>
      </c>
      <c r="H9" s="114">
        <f>G9/B9</f>
        <v>0.6428571428571429</v>
      </c>
      <c r="J9" s="87" t="s">
        <v>291</v>
      </c>
      <c r="K9" s="168">
        <v>18</v>
      </c>
      <c r="M9" s="87" t="s">
        <v>292</v>
      </c>
      <c r="N9" s="168">
        <v>1</v>
      </c>
      <c r="P9" s="87" t="s">
        <v>329</v>
      </c>
      <c r="Q9" s="168">
        <v>4</v>
      </c>
    </row>
    <row r="10" spans="1:25" x14ac:dyDescent="0.3">
      <c r="A10" s="87" t="s">
        <v>290</v>
      </c>
      <c r="B10" s="148">
        <f>SUM(C10,E10,G10)</f>
        <v>13</v>
      </c>
      <c r="C10" s="119">
        <v>1</v>
      </c>
      <c r="D10" s="114">
        <f>C10/B10</f>
        <v>7.6923076923076927E-2</v>
      </c>
      <c r="E10" s="119">
        <v>5</v>
      </c>
      <c r="F10" s="114">
        <f>E10/B10</f>
        <v>0.38461538461538464</v>
      </c>
      <c r="G10" s="119">
        <v>7</v>
      </c>
      <c r="H10" s="114">
        <f>G10/B10</f>
        <v>0.53846153846153844</v>
      </c>
      <c r="J10" s="87" t="s">
        <v>330</v>
      </c>
      <c r="K10" s="168">
        <v>16</v>
      </c>
      <c r="M10" s="87" t="s">
        <v>307</v>
      </c>
      <c r="N10" s="168">
        <v>1</v>
      </c>
      <c r="P10" s="87" t="s">
        <v>291</v>
      </c>
      <c r="Q10" s="168">
        <v>4</v>
      </c>
    </row>
    <row r="11" spans="1:25" x14ac:dyDescent="0.3">
      <c r="A11" s="87" t="s">
        <v>329</v>
      </c>
      <c r="B11" s="148">
        <f>SUM(C11,E11,G11)</f>
        <v>11</v>
      </c>
      <c r="C11" s="119">
        <v>1</v>
      </c>
      <c r="D11" s="114">
        <f>C11/B11</f>
        <v>9.0909090909090912E-2</v>
      </c>
      <c r="E11" s="119">
        <v>2</v>
      </c>
      <c r="F11" s="114">
        <f>E11/B11</f>
        <v>0.18181818181818182</v>
      </c>
      <c r="G11" s="119">
        <v>8</v>
      </c>
      <c r="H11" s="114">
        <f>G11/B11</f>
        <v>0.72727272727272729</v>
      </c>
      <c r="J11" s="87" t="s">
        <v>287</v>
      </c>
      <c r="K11" s="168">
        <v>12</v>
      </c>
      <c r="M11" s="87" t="s">
        <v>329</v>
      </c>
      <c r="N11" s="168">
        <v>0</v>
      </c>
      <c r="P11" s="87" t="s">
        <v>330</v>
      </c>
      <c r="Q11" s="168">
        <v>3</v>
      </c>
      <c r="X11" s="380" t="s">
        <v>309</v>
      </c>
      <c r="Y11" s="380"/>
    </row>
    <row r="12" spans="1:25" x14ac:dyDescent="0.3">
      <c r="A12" s="87" t="s">
        <v>289</v>
      </c>
      <c r="B12" s="188">
        <f>SUM(C12,E12,G12)</f>
        <v>7</v>
      </c>
      <c r="C12" s="119">
        <v>1</v>
      </c>
      <c r="D12" s="114">
        <f>C12/B12</f>
        <v>0.14285714285714285</v>
      </c>
      <c r="E12" s="119">
        <v>1</v>
      </c>
      <c r="F12" s="114">
        <f>E12/B12</f>
        <v>0.14285714285714285</v>
      </c>
      <c r="G12" s="119">
        <v>5</v>
      </c>
      <c r="H12" s="114">
        <f>G12/B12</f>
        <v>0.7142857142857143</v>
      </c>
      <c r="J12" s="87" t="s">
        <v>285</v>
      </c>
      <c r="K12" s="168">
        <v>12</v>
      </c>
      <c r="M12" s="87" t="s">
        <v>289</v>
      </c>
      <c r="N12" s="168">
        <v>0</v>
      </c>
      <c r="P12" s="87" t="s">
        <v>289</v>
      </c>
      <c r="Q12" s="168">
        <v>0</v>
      </c>
      <c r="X12" s="87" t="s">
        <v>290</v>
      </c>
      <c r="Y12" s="107">
        <v>46</v>
      </c>
    </row>
    <row r="13" spans="1:25" x14ac:dyDescent="0.3">
      <c r="I13" s="147"/>
      <c r="X13" s="87" t="s">
        <v>285</v>
      </c>
      <c r="Y13" s="107">
        <v>42</v>
      </c>
    </row>
    <row r="14" spans="1:25" x14ac:dyDescent="0.3">
      <c r="A14" s="392" t="s">
        <v>309</v>
      </c>
      <c r="B14" s="393"/>
      <c r="C14" s="392" t="s">
        <v>332</v>
      </c>
      <c r="D14" s="393"/>
      <c r="E14" s="392" t="s">
        <v>333</v>
      </c>
      <c r="F14" s="393"/>
      <c r="G14" s="392" t="s">
        <v>334</v>
      </c>
      <c r="H14" s="393"/>
      <c r="J14" s="388" t="s">
        <v>313</v>
      </c>
      <c r="K14" s="388"/>
      <c r="M14" s="389" t="s">
        <v>320</v>
      </c>
      <c r="N14" s="389"/>
      <c r="P14" s="385" t="s">
        <v>315</v>
      </c>
      <c r="Q14" s="385"/>
      <c r="X14" s="87" t="s">
        <v>291</v>
      </c>
      <c r="Y14" s="107">
        <v>42</v>
      </c>
    </row>
    <row r="15" spans="1:25" x14ac:dyDescent="0.3">
      <c r="A15" s="87" t="s">
        <v>285</v>
      </c>
      <c r="B15" s="205">
        <f>SUM(C15,E15,G15)</f>
        <v>15</v>
      </c>
      <c r="C15" s="119">
        <v>2</v>
      </c>
      <c r="D15" s="114">
        <f>C15/B15</f>
        <v>0.13333333333333333</v>
      </c>
      <c r="E15" s="119">
        <v>10</v>
      </c>
      <c r="F15" s="114">
        <f>E15/B15</f>
        <v>0.66666666666666663</v>
      </c>
      <c r="G15" s="119">
        <v>3</v>
      </c>
      <c r="H15" s="114">
        <f>G15/B15</f>
        <v>0.2</v>
      </c>
      <c r="J15" s="87" t="s">
        <v>287</v>
      </c>
      <c r="K15" s="168">
        <v>2</v>
      </c>
      <c r="M15" s="87" t="s">
        <v>288</v>
      </c>
      <c r="N15" s="168">
        <v>4</v>
      </c>
      <c r="P15" s="87" t="s">
        <v>285</v>
      </c>
      <c r="Q15" s="168">
        <v>3</v>
      </c>
      <c r="X15" s="87" t="s">
        <v>335</v>
      </c>
      <c r="Y15" s="107">
        <v>37</v>
      </c>
    </row>
    <row r="16" spans="1:25" x14ac:dyDescent="0.3">
      <c r="A16" s="87" t="s">
        <v>307</v>
      </c>
      <c r="B16" s="202">
        <f>SUM(C16,E16,G16)</f>
        <v>12</v>
      </c>
      <c r="C16" s="119">
        <v>2</v>
      </c>
      <c r="D16" s="114">
        <f>C16/B16</f>
        <v>0.16666666666666666</v>
      </c>
      <c r="E16" s="119">
        <v>2</v>
      </c>
      <c r="F16" s="114">
        <f>E16/B16</f>
        <v>0.16666666666666666</v>
      </c>
      <c r="G16" s="119">
        <v>8</v>
      </c>
      <c r="H16" s="114">
        <f>G16/B16</f>
        <v>0.66666666666666663</v>
      </c>
      <c r="J16" s="87" t="s">
        <v>292</v>
      </c>
      <c r="K16" s="168">
        <v>2</v>
      </c>
      <c r="M16" s="87" t="s">
        <v>285</v>
      </c>
      <c r="N16" s="168">
        <v>4</v>
      </c>
      <c r="P16" s="87" t="s">
        <v>329</v>
      </c>
      <c r="Q16" s="168">
        <v>1</v>
      </c>
      <c r="X16" s="87" t="s">
        <v>287</v>
      </c>
      <c r="Y16" s="107">
        <v>35</v>
      </c>
    </row>
    <row r="17" spans="1:25" x14ac:dyDescent="0.3">
      <c r="A17" s="87" t="s">
        <v>329</v>
      </c>
      <c r="B17" s="198">
        <f>SUM(C17,E17,G17)</f>
        <v>11</v>
      </c>
      <c r="C17" s="119">
        <v>2</v>
      </c>
      <c r="D17" s="114">
        <f>C17/B17</f>
        <v>0.18181818181818182</v>
      </c>
      <c r="E17" s="119">
        <v>6</v>
      </c>
      <c r="F17" s="114">
        <f>E17/B17</f>
        <v>0.54545454545454541</v>
      </c>
      <c r="G17" s="119">
        <v>3</v>
      </c>
      <c r="H17" s="114">
        <f>G17/B17</f>
        <v>0.27272727272727271</v>
      </c>
      <c r="J17" s="87" t="s">
        <v>290</v>
      </c>
      <c r="K17" s="168">
        <v>1</v>
      </c>
      <c r="M17" s="87" t="s">
        <v>291</v>
      </c>
      <c r="N17" s="168">
        <v>4</v>
      </c>
      <c r="P17" s="87" t="s">
        <v>288</v>
      </c>
      <c r="Q17" s="168">
        <v>1</v>
      </c>
      <c r="X17" s="87" t="s">
        <v>288</v>
      </c>
      <c r="Y17" s="107">
        <v>35</v>
      </c>
    </row>
    <row r="18" spans="1:25" x14ac:dyDescent="0.3">
      <c r="A18" s="87" t="s">
        <v>292</v>
      </c>
      <c r="B18" s="195">
        <f>SUM(C18,E18,G18)</f>
        <v>10</v>
      </c>
      <c r="C18" s="119">
        <v>2</v>
      </c>
      <c r="D18" s="114">
        <f>C18/B18</f>
        <v>0.2</v>
      </c>
      <c r="E18" s="119">
        <v>3</v>
      </c>
      <c r="F18" s="114">
        <f>E18/B18</f>
        <v>0.3</v>
      </c>
      <c r="G18" s="119">
        <v>5</v>
      </c>
      <c r="H18" s="114">
        <f>G18/B18</f>
        <v>0.5</v>
      </c>
      <c r="J18" s="87" t="s">
        <v>288</v>
      </c>
      <c r="K18" s="168">
        <v>0</v>
      </c>
      <c r="M18" s="87" t="s">
        <v>287</v>
      </c>
      <c r="N18" s="168">
        <v>2</v>
      </c>
      <c r="P18" s="87" t="s">
        <v>287</v>
      </c>
      <c r="Q18" s="168">
        <v>1</v>
      </c>
      <c r="X18" s="87" t="s">
        <v>292</v>
      </c>
      <c r="Y18" s="107">
        <v>34</v>
      </c>
    </row>
    <row r="19" spans="1:25" x14ac:dyDescent="0.3">
      <c r="A19" s="87" t="s">
        <v>330</v>
      </c>
      <c r="B19" s="188">
        <f>SUM(C19,E19,G19)</f>
        <v>9</v>
      </c>
      <c r="C19" s="119">
        <v>0</v>
      </c>
      <c r="D19" s="114">
        <f>C19/B19</f>
        <v>0</v>
      </c>
      <c r="E19" s="119">
        <v>5</v>
      </c>
      <c r="F19" s="114">
        <f>E19/B19</f>
        <v>0.55555555555555558</v>
      </c>
      <c r="G19" s="119">
        <v>4</v>
      </c>
      <c r="H19" s="114">
        <f>G19/B19</f>
        <v>0.44444444444444442</v>
      </c>
      <c r="J19" s="87" t="s">
        <v>329</v>
      </c>
      <c r="K19" s="168">
        <v>0</v>
      </c>
      <c r="M19" s="87" t="s">
        <v>307</v>
      </c>
      <c r="N19" s="168">
        <v>2</v>
      </c>
      <c r="P19" s="87" t="s">
        <v>292</v>
      </c>
      <c r="Q19" s="168">
        <v>0</v>
      </c>
      <c r="X19" s="87" t="s">
        <v>336</v>
      </c>
      <c r="Y19" s="107">
        <v>34</v>
      </c>
    </row>
    <row r="20" spans="1:25" x14ac:dyDescent="0.3">
      <c r="A20" s="87" t="s">
        <v>288</v>
      </c>
      <c r="B20" s="187">
        <f>SUM(C20,E20,G20)</f>
        <v>8</v>
      </c>
      <c r="C20" s="119">
        <v>1</v>
      </c>
      <c r="D20" s="114">
        <f>C20/B20</f>
        <v>0.125</v>
      </c>
      <c r="E20" s="119">
        <v>2</v>
      </c>
      <c r="F20" s="114">
        <f>E20/B20</f>
        <v>0.25</v>
      </c>
      <c r="G20" s="119">
        <v>5</v>
      </c>
      <c r="H20" s="114">
        <f>G20/B20</f>
        <v>0.625</v>
      </c>
      <c r="J20" s="87" t="s">
        <v>291</v>
      </c>
      <c r="K20" s="168">
        <v>0</v>
      </c>
      <c r="M20" s="87" t="s">
        <v>292</v>
      </c>
      <c r="N20" s="168">
        <v>1</v>
      </c>
      <c r="P20" s="87" t="s">
        <v>307</v>
      </c>
      <c r="Q20" s="168">
        <v>0</v>
      </c>
      <c r="X20" s="87" t="s">
        <v>307</v>
      </c>
      <c r="Y20" s="107">
        <v>22</v>
      </c>
    </row>
    <row r="21" spans="1:25" x14ac:dyDescent="0.3">
      <c r="A21" s="87" t="s">
        <v>290</v>
      </c>
      <c r="B21" s="186">
        <f>SUM(C21,E21,G21)</f>
        <v>8</v>
      </c>
      <c r="C21" s="119">
        <v>1</v>
      </c>
      <c r="D21" s="114">
        <f>C21/B21</f>
        <v>0.125</v>
      </c>
      <c r="E21" s="119">
        <v>3</v>
      </c>
      <c r="F21" s="114">
        <f>E21/B21</f>
        <v>0.375</v>
      </c>
      <c r="G21" s="119">
        <v>4</v>
      </c>
      <c r="H21" s="114">
        <f>G21/B21</f>
        <v>0.5</v>
      </c>
      <c r="J21" s="87" t="s">
        <v>330</v>
      </c>
      <c r="K21" s="168">
        <v>0</v>
      </c>
      <c r="M21" s="87" t="s">
        <v>289</v>
      </c>
      <c r="N21" s="168">
        <v>0</v>
      </c>
      <c r="P21" s="87" t="s">
        <v>290</v>
      </c>
      <c r="Q21" s="168">
        <v>0</v>
      </c>
      <c r="X21" s="87" t="s">
        <v>289</v>
      </c>
      <c r="Y21" s="107">
        <v>20</v>
      </c>
    </row>
    <row r="22" spans="1:25" x14ac:dyDescent="0.3">
      <c r="A22" s="87" t="s">
        <v>291</v>
      </c>
      <c r="B22" s="178">
        <f>SUM(C22,E22,G22)</f>
        <v>7</v>
      </c>
      <c r="C22" s="119">
        <v>1</v>
      </c>
      <c r="D22" s="114">
        <f>C22/B22</f>
        <v>0.14285714285714285</v>
      </c>
      <c r="E22" s="119">
        <v>2</v>
      </c>
      <c r="F22" s="114">
        <f>E22/B22</f>
        <v>0.2857142857142857</v>
      </c>
      <c r="G22" s="119">
        <v>4</v>
      </c>
      <c r="H22" s="114">
        <f>G22/B22</f>
        <v>0.5714285714285714</v>
      </c>
      <c r="J22" s="87" t="s">
        <v>289</v>
      </c>
      <c r="K22" s="168">
        <v>0</v>
      </c>
      <c r="M22" s="87" t="s">
        <v>290</v>
      </c>
      <c r="N22" s="168">
        <v>0</v>
      </c>
      <c r="P22" s="87" t="s">
        <v>291</v>
      </c>
      <c r="Q22" s="168">
        <v>0</v>
      </c>
    </row>
    <row r="23" spans="1:25" x14ac:dyDescent="0.3">
      <c r="A23" s="87" t="s">
        <v>289</v>
      </c>
      <c r="B23" s="171">
        <f>SUM(C23,E23,G23)</f>
        <v>6</v>
      </c>
      <c r="C23" s="119">
        <v>3</v>
      </c>
      <c r="D23" s="114">
        <f>C23/B23</f>
        <v>0.5</v>
      </c>
      <c r="E23" s="119">
        <v>3</v>
      </c>
      <c r="F23" s="114">
        <f>E23/B23</f>
        <v>0.5</v>
      </c>
      <c r="G23" s="119">
        <v>0</v>
      </c>
      <c r="H23" s="114">
        <f>G23/B23</f>
        <v>0</v>
      </c>
      <c r="J23" s="87" t="s">
        <v>307</v>
      </c>
      <c r="K23" s="168">
        <v>0</v>
      </c>
      <c r="M23" s="87" t="s">
        <v>330</v>
      </c>
      <c r="N23" s="168">
        <v>0</v>
      </c>
      <c r="P23" s="87" t="s">
        <v>330</v>
      </c>
      <c r="Q23" s="168">
        <v>0</v>
      </c>
    </row>
    <row r="24" spans="1:25" x14ac:dyDescent="0.3">
      <c r="A24" s="87" t="s">
        <v>287</v>
      </c>
      <c r="B24" s="148">
        <f>SUM(C24,E24,G24)</f>
        <v>2</v>
      </c>
      <c r="C24" s="119">
        <v>0</v>
      </c>
      <c r="D24" s="114">
        <f>C24/B24</f>
        <v>0</v>
      </c>
      <c r="E24" s="119">
        <v>0</v>
      </c>
      <c r="F24" s="114">
        <f>E24/B24</f>
        <v>0</v>
      </c>
      <c r="G24" s="119">
        <v>2</v>
      </c>
      <c r="H24" s="114">
        <f>G24/B24</f>
        <v>1</v>
      </c>
      <c r="J24" s="87" t="s">
        <v>285</v>
      </c>
      <c r="K24" s="168">
        <v>0</v>
      </c>
      <c r="M24" s="87" t="s">
        <v>329</v>
      </c>
      <c r="N24" s="168">
        <v>0</v>
      </c>
      <c r="P24" s="87" t="s">
        <v>289</v>
      </c>
      <c r="Q24" s="168">
        <v>0</v>
      </c>
    </row>
    <row r="26" spans="1:25" x14ac:dyDescent="0.3">
      <c r="A26" s="384" t="s">
        <v>337</v>
      </c>
      <c r="B26" s="384"/>
      <c r="D26" s="390" t="s">
        <v>338</v>
      </c>
      <c r="E26" s="390"/>
      <c r="G26" s="391" t="s">
        <v>314</v>
      </c>
      <c r="H26" s="391"/>
      <c r="J26" s="386" t="s">
        <v>316</v>
      </c>
      <c r="K26" s="386"/>
      <c r="M26" s="387" t="s">
        <v>319</v>
      </c>
      <c r="N26" s="387"/>
      <c r="P26" s="387" t="s">
        <v>317</v>
      </c>
      <c r="Q26" s="387"/>
    </row>
    <row r="27" spans="1:25" x14ac:dyDescent="0.3">
      <c r="A27" s="87" t="s">
        <v>307</v>
      </c>
      <c r="B27" s="168">
        <v>4</v>
      </c>
      <c r="D27" s="87" t="s">
        <v>285</v>
      </c>
      <c r="E27" s="168">
        <v>3</v>
      </c>
      <c r="G27" s="87" t="s">
        <v>288</v>
      </c>
      <c r="H27" s="168">
        <v>2</v>
      </c>
      <c r="J27" s="87" t="s">
        <v>289</v>
      </c>
      <c r="K27" s="168">
        <v>1</v>
      </c>
      <c r="M27" s="87" t="s">
        <v>329</v>
      </c>
      <c r="N27" s="168">
        <v>17</v>
      </c>
      <c r="P27" s="87" t="s">
        <v>291</v>
      </c>
      <c r="Q27" s="168">
        <v>6</v>
      </c>
    </row>
    <row r="28" spans="1:25" x14ac:dyDescent="0.3">
      <c r="A28" s="87" t="s">
        <v>290</v>
      </c>
      <c r="B28" s="168">
        <v>3</v>
      </c>
      <c r="D28" s="87" t="s">
        <v>289</v>
      </c>
      <c r="E28" s="168">
        <v>2</v>
      </c>
      <c r="G28" s="87" t="s">
        <v>330</v>
      </c>
      <c r="H28" s="168">
        <v>1</v>
      </c>
      <c r="J28" s="87" t="s">
        <v>288</v>
      </c>
      <c r="K28" s="168">
        <v>1</v>
      </c>
      <c r="M28" s="87" t="s">
        <v>290</v>
      </c>
      <c r="N28" s="168">
        <v>15</v>
      </c>
      <c r="P28" s="87" t="s">
        <v>307</v>
      </c>
      <c r="Q28" s="168">
        <v>5</v>
      </c>
    </row>
    <row r="29" spans="1:25" x14ac:dyDescent="0.3">
      <c r="A29" s="87" t="s">
        <v>291</v>
      </c>
      <c r="B29" s="168">
        <v>3</v>
      </c>
      <c r="D29" s="87" t="s">
        <v>288</v>
      </c>
      <c r="E29" s="168">
        <v>1</v>
      </c>
      <c r="G29" s="87" t="s">
        <v>290</v>
      </c>
      <c r="H29" s="168">
        <v>0</v>
      </c>
      <c r="J29" s="87" t="s">
        <v>329</v>
      </c>
      <c r="K29" s="168">
        <v>0</v>
      </c>
      <c r="M29" s="87" t="s">
        <v>287</v>
      </c>
      <c r="N29" s="168">
        <v>13</v>
      </c>
      <c r="P29" s="87" t="s">
        <v>285</v>
      </c>
      <c r="Q29" s="168">
        <v>5</v>
      </c>
    </row>
    <row r="30" spans="1:25" x14ac:dyDescent="0.3">
      <c r="A30" s="87" t="s">
        <v>287</v>
      </c>
      <c r="B30" s="168">
        <v>2</v>
      </c>
      <c r="D30" s="87" t="s">
        <v>330</v>
      </c>
      <c r="E30" s="168">
        <v>1</v>
      </c>
      <c r="G30" s="87" t="s">
        <v>287</v>
      </c>
      <c r="H30" s="168">
        <v>0</v>
      </c>
      <c r="J30" s="87" t="s">
        <v>330</v>
      </c>
      <c r="K30" s="168">
        <v>0</v>
      </c>
      <c r="M30" s="87" t="s">
        <v>292</v>
      </c>
      <c r="N30" s="168">
        <v>12</v>
      </c>
      <c r="P30" s="87" t="s">
        <v>288</v>
      </c>
      <c r="Q30" s="168">
        <v>5</v>
      </c>
    </row>
    <row r="31" spans="1:25" x14ac:dyDescent="0.3">
      <c r="A31" s="87" t="s">
        <v>289</v>
      </c>
      <c r="B31" s="168">
        <v>1</v>
      </c>
      <c r="D31" s="87" t="s">
        <v>290</v>
      </c>
      <c r="E31" s="168">
        <v>1</v>
      </c>
      <c r="G31" s="87" t="s">
        <v>329</v>
      </c>
      <c r="H31" s="168">
        <v>0</v>
      </c>
      <c r="J31" s="87" t="s">
        <v>291</v>
      </c>
      <c r="K31" s="168">
        <v>0</v>
      </c>
      <c r="M31" s="87" t="s">
        <v>307</v>
      </c>
      <c r="N31" s="168">
        <v>11</v>
      </c>
      <c r="P31" s="87" t="s">
        <v>289</v>
      </c>
      <c r="Q31" s="168">
        <v>4</v>
      </c>
    </row>
    <row r="32" spans="1:25" x14ac:dyDescent="0.3">
      <c r="A32" s="87" t="s">
        <v>329</v>
      </c>
      <c r="B32" s="168">
        <v>1</v>
      </c>
      <c r="D32" s="87" t="s">
        <v>292</v>
      </c>
      <c r="E32" s="168">
        <v>0</v>
      </c>
      <c r="G32" s="87" t="s">
        <v>307</v>
      </c>
      <c r="H32" s="168">
        <v>0</v>
      </c>
      <c r="J32" s="87" t="s">
        <v>287</v>
      </c>
      <c r="K32" s="168">
        <v>0</v>
      </c>
      <c r="M32" s="87" t="s">
        <v>289</v>
      </c>
      <c r="N32" s="168">
        <v>11</v>
      </c>
      <c r="P32" s="87" t="s">
        <v>330</v>
      </c>
      <c r="Q32" s="168">
        <v>4</v>
      </c>
    </row>
    <row r="33" spans="1:17" x14ac:dyDescent="0.3">
      <c r="A33" s="87" t="s">
        <v>330</v>
      </c>
      <c r="B33" s="168">
        <v>0</v>
      </c>
      <c r="D33" s="87" t="s">
        <v>291</v>
      </c>
      <c r="E33" s="168">
        <v>0</v>
      </c>
      <c r="G33" s="87" t="s">
        <v>285</v>
      </c>
      <c r="H33" s="168">
        <v>0</v>
      </c>
      <c r="J33" s="87" t="s">
        <v>285</v>
      </c>
      <c r="K33" s="168">
        <v>0</v>
      </c>
      <c r="M33" s="87" t="s">
        <v>285</v>
      </c>
      <c r="N33" s="168">
        <v>10</v>
      </c>
      <c r="P33" s="87" t="s">
        <v>329</v>
      </c>
      <c r="Q33" s="168">
        <v>3</v>
      </c>
    </row>
    <row r="34" spans="1:17" x14ac:dyDescent="0.3">
      <c r="A34" s="87" t="s">
        <v>285</v>
      </c>
      <c r="B34" s="168">
        <v>0</v>
      </c>
      <c r="D34" s="87" t="s">
        <v>329</v>
      </c>
      <c r="E34" s="168">
        <v>0</v>
      </c>
      <c r="G34" s="87" t="s">
        <v>292</v>
      </c>
      <c r="H34" s="168">
        <v>0</v>
      </c>
      <c r="J34" s="87" t="s">
        <v>292</v>
      </c>
      <c r="K34" s="168">
        <v>0</v>
      </c>
      <c r="M34" s="87" t="s">
        <v>330</v>
      </c>
      <c r="N34" s="168">
        <v>10</v>
      </c>
      <c r="P34" s="87" t="s">
        <v>292</v>
      </c>
      <c r="Q34" s="168">
        <v>3</v>
      </c>
    </row>
    <row r="35" spans="1:17" x14ac:dyDescent="0.3">
      <c r="A35" s="87" t="s">
        <v>288</v>
      </c>
      <c r="B35" s="168">
        <v>0</v>
      </c>
      <c r="D35" s="87" t="s">
        <v>307</v>
      </c>
      <c r="E35" s="168">
        <v>0</v>
      </c>
      <c r="G35" s="87" t="s">
        <v>291</v>
      </c>
      <c r="H35" s="168">
        <v>0</v>
      </c>
      <c r="J35" s="87" t="s">
        <v>307</v>
      </c>
      <c r="K35" s="168">
        <v>0</v>
      </c>
      <c r="M35" s="87" t="s">
        <v>291</v>
      </c>
      <c r="N35" s="168">
        <v>9</v>
      </c>
      <c r="P35" s="87" t="s">
        <v>287</v>
      </c>
      <c r="Q35" s="168">
        <v>1</v>
      </c>
    </row>
    <row r="36" spans="1:17" x14ac:dyDescent="0.3">
      <c r="A36" s="87" t="s">
        <v>292</v>
      </c>
      <c r="B36" s="168">
        <v>0</v>
      </c>
      <c r="D36" s="87" t="s">
        <v>287</v>
      </c>
      <c r="E36" s="168">
        <v>0</v>
      </c>
      <c r="G36" s="87" t="s">
        <v>289</v>
      </c>
      <c r="H36" s="168">
        <v>0</v>
      </c>
      <c r="J36" s="87" t="s">
        <v>290</v>
      </c>
      <c r="K36" s="168">
        <v>0</v>
      </c>
      <c r="M36" s="87" t="s">
        <v>288</v>
      </c>
      <c r="N36" s="168">
        <v>6</v>
      </c>
      <c r="P36" s="87" t="s">
        <v>290</v>
      </c>
      <c r="Q36" s="168">
        <v>0</v>
      </c>
    </row>
  </sheetData>
  <sortState ref="A14:H24">
    <sortCondition descending="1" ref="B15"/>
  </sortState>
  <mergeCells count="21">
    <mergeCell ref="C14:D14"/>
    <mergeCell ref="E14:F14"/>
    <mergeCell ref="G14:H14"/>
    <mergeCell ref="A26:B26"/>
    <mergeCell ref="P14:Q14"/>
    <mergeCell ref="J26:K26"/>
    <mergeCell ref="P26:Q26"/>
    <mergeCell ref="M26:N26"/>
    <mergeCell ref="A14:B14"/>
    <mergeCell ref="J14:K14"/>
    <mergeCell ref="M14:N14"/>
    <mergeCell ref="D26:E26"/>
    <mergeCell ref="G26:H26"/>
    <mergeCell ref="A2:B2"/>
    <mergeCell ref="X11:Y11"/>
    <mergeCell ref="M2:N2"/>
    <mergeCell ref="P2:Q2"/>
    <mergeCell ref="J2:K2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K42" sqref="K42"/>
    </sheetView>
  </sheetViews>
  <sheetFormatPr defaultRowHeight="14" x14ac:dyDescent="0.3"/>
  <cols>
    <col min="2" max="2" width="10.9140625" bestFit="1" customWidth="1"/>
    <col min="3" max="3" width="9.6640625" bestFit="1" customWidth="1"/>
    <col min="4" max="4" width="14.4140625" bestFit="1" customWidth="1"/>
    <col min="5" max="5" width="9.6640625" bestFit="1" customWidth="1"/>
    <col min="6" max="6" width="10.08203125" bestFit="1" customWidth="1"/>
    <col min="7" max="7" width="8.58203125" bestFit="1" customWidth="1"/>
    <col min="8" max="8" width="12.5" bestFit="1" customWidth="1"/>
    <col min="9" max="9" width="10.6640625" bestFit="1" customWidth="1"/>
    <col min="10" max="10" width="10.33203125" bestFit="1" customWidth="1"/>
    <col min="11" max="11" width="11.08203125" bestFit="1" customWidth="1"/>
    <col min="14" max="14" width="7.83203125" customWidth="1"/>
  </cols>
  <sheetData>
    <row r="1" spans="1:11" x14ac:dyDescent="0.3">
      <c r="A1" s="83"/>
      <c r="B1" t="s">
        <v>329</v>
      </c>
      <c r="C1" t="s">
        <v>285</v>
      </c>
      <c r="D1" t="s">
        <v>286</v>
      </c>
      <c r="E1" t="s">
        <v>287</v>
      </c>
      <c r="F1" t="s">
        <v>288</v>
      </c>
      <c r="G1" t="s">
        <v>289</v>
      </c>
      <c r="H1" t="s">
        <v>330</v>
      </c>
      <c r="I1" t="s">
        <v>290</v>
      </c>
      <c r="J1" t="s">
        <v>291</v>
      </c>
      <c r="K1" t="s">
        <v>292</v>
      </c>
    </row>
    <row r="2" spans="1:11" x14ac:dyDescent="0.3">
      <c r="A2" s="83">
        <v>1</v>
      </c>
      <c r="B2">
        <v>0</v>
      </c>
      <c r="C2">
        <v>0.2223</v>
      </c>
      <c r="D2">
        <v>-0.66659999999999997</v>
      </c>
      <c r="E2">
        <v>-1.4441999999999999</v>
      </c>
      <c r="F2">
        <v>0.33360000000000001</v>
      </c>
      <c r="G2">
        <v>-0.66659999999999997</v>
      </c>
      <c r="H2">
        <v>1.3334999999999999</v>
      </c>
      <c r="I2">
        <v>0.33360000000000001</v>
      </c>
      <c r="J2">
        <v>-1.4441999999999999</v>
      </c>
      <c r="K2">
        <v>0.2223</v>
      </c>
    </row>
    <row r="3" spans="1:11" x14ac:dyDescent="0.3">
      <c r="A3" s="83">
        <v>2</v>
      </c>
      <c r="B3">
        <v>2.0001000000000002</v>
      </c>
      <c r="C3">
        <v>1.2224999999999999</v>
      </c>
      <c r="D3">
        <v>0.33360000000000001</v>
      </c>
      <c r="E3">
        <v>-4.1105999999999998</v>
      </c>
      <c r="F3">
        <v>-2.3328000000000002</v>
      </c>
      <c r="G3">
        <v>-1.222</v>
      </c>
      <c r="H3">
        <v>0.77810000000000001</v>
      </c>
      <c r="I3">
        <v>0.1114</v>
      </c>
      <c r="J3">
        <v>-1.6664000000000001</v>
      </c>
      <c r="K3">
        <v>1E-4</v>
      </c>
    </row>
    <row r="4" spans="1:11" x14ac:dyDescent="0.3">
      <c r="A4" s="83">
        <v>3</v>
      </c>
      <c r="B4">
        <v>2.0001000000000002</v>
      </c>
      <c r="C4">
        <v>3.2225999999999999</v>
      </c>
      <c r="D4">
        <v>-1.5549999999999999</v>
      </c>
      <c r="E4">
        <v>-4.5549999999999997</v>
      </c>
      <c r="F4">
        <v>-2.3328000000000002</v>
      </c>
      <c r="G4">
        <v>0.77810000000000001</v>
      </c>
      <c r="H4">
        <v>0.3337</v>
      </c>
      <c r="I4">
        <v>-1.7771999999999999</v>
      </c>
      <c r="J4">
        <v>-2.8885000000000001</v>
      </c>
      <c r="K4">
        <v>1.0003</v>
      </c>
    </row>
    <row r="5" spans="1:11" x14ac:dyDescent="0.3">
      <c r="A5" s="83">
        <v>4</v>
      </c>
      <c r="B5">
        <v>0.1115</v>
      </c>
      <c r="C5">
        <v>3.2225999999999999</v>
      </c>
      <c r="D5">
        <v>-0.55479999999999996</v>
      </c>
      <c r="E5">
        <v>-2.8881999999999999</v>
      </c>
      <c r="F5">
        <v>-4.2214</v>
      </c>
      <c r="G5">
        <v>-0.88839999999999997</v>
      </c>
      <c r="H5">
        <v>4.0000000000000002E-4</v>
      </c>
      <c r="I5">
        <v>-2.1105</v>
      </c>
      <c r="J5">
        <v>-2.2218</v>
      </c>
      <c r="K5">
        <v>1.667</v>
      </c>
    </row>
    <row r="6" spans="1:11" x14ac:dyDescent="0.3">
      <c r="A6" s="83">
        <v>5</v>
      </c>
      <c r="B6">
        <v>1.4450000000000001</v>
      </c>
      <c r="C6">
        <v>2.1116000000000001</v>
      </c>
      <c r="D6">
        <v>-0.55479999999999996</v>
      </c>
      <c r="E6">
        <v>-3.1103999999999998</v>
      </c>
      <c r="F6">
        <v>-3.8877999999999999</v>
      </c>
      <c r="G6">
        <v>-1.1106</v>
      </c>
      <c r="H6">
        <v>1.3339000000000001</v>
      </c>
      <c r="I6">
        <v>-2.3327</v>
      </c>
      <c r="J6">
        <v>-0.22170000000000001</v>
      </c>
      <c r="K6">
        <v>-0.22170000000000001</v>
      </c>
    </row>
    <row r="7" spans="1:11" x14ac:dyDescent="0.3">
      <c r="A7" s="83">
        <v>6</v>
      </c>
      <c r="B7">
        <v>1.3339000000000001</v>
      </c>
      <c r="C7">
        <v>2.1116000000000001</v>
      </c>
      <c r="D7">
        <v>-3.2212000000000001</v>
      </c>
      <c r="E7">
        <v>-3.8881000000000001</v>
      </c>
      <c r="F7">
        <v>-4.6654999999999998</v>
      </c>
      <c r="G7">
        <v>0.55620000000000003</v>
      </c>
      <c r="H7">
        <v>3.0007000000000001</v>
      </c>
      <c r="I7">
        <v>-0.66590000000000005</v>
      </c>
      <c r="J7">
        <v>-0.33279999999999998</v>
      </c>
      <c r="K7">
        <v>1.4451000000000001</v>
      </c>
    </row>
    <row r="8" spans="1:11" x14ac:dyDescent="0.3">
      <c r="A8" s="83">
        <v>7</v>
      </c>
      <c r="B8">
        <v>1.2228000000000001</v>
      </c>
      <c r="C8">
        <v>2.7785000000000002</v>
      </c>
      <c r="D8">
        <v>-0.88780000000000003</v>
      </c>
      <c r="E8">
        <v>-4.9991000000000003</v>
      </c>
      <c r="F8">
        <v>-4.9987000000000004</v>
      </c>
      <c r="G8">
        <v>-0.55479999999999996</v>
      </c>
      <c r="H8">
        <v>2.6675</v>
      </c>
      <c r="I8">
        <v>-0.77700000000000002</v>
      </c>
      <c r="J8">
        <v>0.33410000000000001</v>
      </c>
      <c r="K8">
        <v>2.1120000000000001</v>
      </c>
    </row>
    <row r="9" spans="1:11" x14ac:dyDescent="0.3">
      <c r="A9" s="83">
        <v>8</v>
      </c>
      <c r="B9">
        <v>1.8895</v>
      </c>
      <c r="C9">
        <v>2.7785000000000002</v>
      </c>
      <c r="D9">
        <v>-2.2210000000000001</v>
      </c>
      <c r="E9">
        <v>-4.3322000000000003</v>
      </c>
      <c r="F9">
        <v>-4.3319999999999999</v>
      </c>
      <c r="G9">
        <v>0.1119</v>
      </c>
      <c r="H9">
        <v>0.88990000000000002</v>
      </c>
      <c r="I9">
        <v>-0.1103</v>
      </c>
      <c r="J9">
        <v>-1.4435</v>
      </c>
      <c r="K9">
        <v>2.7789000000000001</v>
      </c>
    </row>
    <row r="10" spans="1:11" x14ac:dyDescent="0.3">
      <c r="A10" s="83">
        <v>9</v>
      </c>
      <c r="B10">
        <v>2.1118000000000001</v>
      </c>
      <c r="C10">
        <v>4.1120000000000001</v>
      </c>
      <c r="D10">
        <v>-2.8875999999999999</v>
      </c>
      <c r="E10">
        <v>-4.1098999999999997</v>
      </c>
      <c r="F10">
        <v>-4.9985999999999997</v>
      </c>
      <c r="G10">
        <v>0.1119</v>
      </c>
      <c r="H10">
        <v>-0.55430000000000001</v>
      </c>
      <c r="I10">
        <v>-1.5545</v>
      </c>
      <c r="J10">
        <v>-1.4435</v>
      </c>
      <c r="K10">
        <v>3.1124999999999998</v>
      </c>
    </row>
    <row r="11" spans="1:11" x14ac:dyDescent="0.3">
      <c r="A11" s="83">
        <v>10</v>
      </c>
      <c r="B11">
        <v>2.7787000000000002</v>
      </c>
      <c r="C11">
        <v>3.3342999999999998</v>
      </c>
      <c r="D11">
        <v>-2.2206999999999999</v>
      </c>
      <c r="E11">
        <v>-3.2210000000000001</v>
      </c>
      <c r="F11">
        <v>-6.5540000000000003</v>
      </c>
      <c r="G11">
        <v>0.77880000000000005</v>
      </c>
      <c r="H11">
        <v>-2.1097000000000001</v>
      </c>
      <c r="I11">
        <v>-2.3321999999999998</v>
      </c>
      <c r="J11">
        <v>-0.55459999999999998</v>
      </c>
      <c r="K11">
        <v>4.7793000000000001</v>
      </c>
    </row>
    <row r="12" spans="1:11" x14ac:dyDescent="0.3">
      <c r="A12" s="83">
        <v>11</v>
      </c>
      <c r="B12">
        <v>2.1122000000000001</v>
      </c>
      <c r="C12">
        <v>2.6678000000000002</v>
      </c>
      <c r="D12">
        <v>-2.2206999999999999</v>
      </c>
      <c r="E12">
        <v>-3.4432</v>
      </c>
      <c r="F12">
        <v>-5.8871000000000002</v>
      </c>
      <c r="G12">
        <v>0.55659999999999998</v>
      </c>
      <c r="H12">
        <v>-1.4428000000000001</v>
      </c>
      <c r="I12">
        <v>-2.9986999999999999</v>
      </c>
      <c r="J12">
        <v>-1.2211000000000001</v>
      </c>
      <c r="K12">
        <v>4.5571000000000002</v>
      </c>
    </row>
    <row r="13" spans="1:11" x14ac:dyDescent="0.3">
      <c r="A13" s="83">
        <v>12</v>
      </c>
      <c r="B13">
        <v>4.1123000000000003</v>
      </c>
      <c r="C13">
        <v>4.0012999999999996</v>
      </c>
      <c r="D13">
        <v>-1.8871</v>
      </c>
      <c r="E13">
        <v>-2.1097000000000001</v>
      </c>
      <c r="F13">
        <v>-5.5534999999999997</v>
      </c>
      <c r="G13">
        <v>0.33439999999999998</v>
      </c>
      <c r="H13">
        <v>-2.5537999999999998</v>
      </c>
      <c r="I13">
        <v>-3.2208999999999999</v>
      </c>
      <c r="J13">
        <v>-3.1097999999999999</v>
      </c>
      <c r="K13">
        <v>4.3349000000000002</v>
      </c>
    </row>
    <row r="14" spans="1:11" x14ac:dyDescent="0.3">
      <c r="A14" s="83">
        <v>13</v>
      </c>
    </row>
    <row r="15" spans="1:11" x14ac:dyDescent="0.3">
      <c r="A15" s="83">
        <v>14</v>
      </c>
    </row>
    <row r="16" spans="1:11" x14ac:dyDescent="0.3">
      <c r="A16" s="83">
        <v>15</v>
      </c>
    </row>
    <row r="17" spans="1:1" x14ac:dyDescent="0.3">
      <c r="A17" s="83">
        <v>16</v>
      </c>
    </row>
    <row r="18" spans="1:1" x14ac:dyDescent="0.3">
      <c r="A18" s="83">
        <v>17</v>
      </c>
    </row>
    <row r="19" spans="1:1" x14ac:dyDescent="0.3">
      <c r="A19" s="83">
        <v>18</v>
      </c>
    </row>
    <row r="20" spans="1:1" x14ac:dyDescent="0.3">
      <c r="A20" s="83">
        <v>19</v>
      </c>
    </row>
    <row r="21" spans="1:1" x14ac:dyDescent="0.3">
      <c r="A21" s="83">
        <v>20</v>
      </c>
    </row>
    <row r="22" spans="1:1" x14ac:dyDescent="0.3">
      <c r="A22" s="83">
        <v>21</v>
      </c>
    </row>
    <row r="23" spans="1:1" x14ac:dyDescent="0.3">
      <c r="A23" s="83">
        <v>22</v>
      </c>
    </row>
    <row r="24" spans="1:1" x14ac:dyDescent="0.3">
      <c r="A24" s="83">
        <v>23</v>
      </c>
    </row>
    <row r="25" spans="1:1" x14ac:dyDescent="0.3">
      <c r="A25" s="83">
        <v>24</v>
      </c>
    </row>
    <row r="26" spans="1:1" x14ac:dyDescent="0.3">
      <c r="A26" s="83">
        <v>25</v>
      </c>
    </row>
    <row r="27" spans="1:1" x14ac:dyDescent="0.3">
      <c r="A27" s="83">
        <v>26</v>
      </c>
    </row>
    <row r="28" spans="1:1" x14ac:dyDescent="0.3">
      <c r="A28" s="83">
        <v>27</v>
      </c>
    </row>
    <row r="29" spans="1:1" x14ac:dyDescent="0.3">
      <c r="A29" s="83">
        <v>28</v>
      </c>
    </row>
    <row r="30" spans="1:1" x14ac:dyDescent="0.3">
      <c r="A30" s="83">
        <v>29</v>
      </c>
    </row>
    <row r="31" spans="1:1" x14ac:dyDescent="0.3">
      <c r="A31" s="83">
        <v>30</v>
      </c>
    </row>
    <row r="32" spans="1:1" x14ac:dyDescent="0.3">
      <c r="A32" s="83">
        <v>31</v>
      </c>
    </row>
    <row r="33" spans="1:5" x14ac:dyDescent="0.3">
      <c r="A33" s="83">
        <v>32</v>
      </c>
    </row>
    <row r="34" spans="1:5" x14ac:dyDescent="0.3">
      <c r="A34" s="83">
        <v>33</v>
      </c>
    </row>
    <row r="35" spans="1:5" x14ac:dyDescent="0.3">
      <c r="A35" s="83">
        <v>34</v>
      </c>
    </row>
    <row r="36" spans="1:5" x14ac:dyDescent="0.3">
      <c r="A36" s="83">
        <v>35</v>
      </c>
    </row>
    <row r="37" spans="1:5" x14ac:dyDescent="0.3">
      <c r="A37" s="83">
        <v>36</v>
      </c>
    </row>
    <row r="40" spans="1:5" x14ac:dyDescent="0.3">
      <c r="A40" s="87" t="s">
        <v>296</v>
      </c>
      <c r="B40" s="87">
        <v>25</v>
      </c>
      <c r="D40" s="87" t="s">
        <v>288</v>
      </c>
      <c r="E40" s="87">
        <v>89</v>
      </c>
    </row>
    <row r="41" spans="1:5" x14ac:dyDescent="0.3">
      <c r="A41" s="87" t="s">
        <v>297</v>
      </c>
      <c r="B41" s="87">
        <v>20</v>
      </c>
      <c r="D41" s="87" t="s">
        <v>307</v>
      </c>
      <c r="E41" s="87">
        <v>84.5</v>
      </c>
    </row>
    <row r="42" spans="1:5" x14ac:dyDescent="0.3">
      <c r="A42" s="87" t="s">
        <v>298</v>
      </c>
      <c r="B42" s="87">
        <v>16</v>
      </c>
      <c r="D42" s="87" t="s">
        <v>285</v>
      </c>
      <c r="E42" s="87">
        <v>82.5</v>
      </c>
    </row>
    <row r="43" spans="1:5" x14ac:dyDescent="0.3">
      <c r="A43" s="87" t="s">
        <v>299</v>
      </c>
      <c r="B43" s="87">
        <v>13</v>
      </c>
      <c r="D43" s="87" t="s">
        <v>291</v>
      </c>
      <c r="E43" s="87">
        <v>82</v>
      </c>
    </row>
    <row r="44" spans="1:5" x14ac:dyDescent="0.3">
      <c r="A44" s="87" t="s">
        <v>300</v>
      </c>
      <c r="B44" s="87">
        <v>11</v>
      </c>
      <c r="D44" s="87" t="s">
        <v>287</v>
      </c>
      <c r="E44" s="87">
        <v>78.5</v>
      </c>
    </row>
    <row r="45" spans="1:5" x14ac:dyDescent="0.3">
      <c r="A45" s="87" t="s">
        <v>301</v>
      </c>
      <c r="B45" s="87">
        <v>10</v>
      </c>
      <c r="D45" s="87" t="s">
        <v>329</v>
      </c>
      <c r="E45" s="87">
        <v>71.5</v>
      </c>
    </row>
    <row r="46" spans="1:5" x14ac:dyDescent="0.3">
      <c r="A46" s="87" t="s">
        <v>302</v>
      </c>
      <c r="B46" s="87">
        <v>9</v>
      </c>
      <c r="D46" s="87" t="s">
        <v>330</v>
      </c>
      <c r="E46" s="87">
        <v>68</v>
      </c>
    </row>
    <row r="47" spans="1:5" x14ac:dyDescent="0.3">
      <c r="A47" s="87" t="s">
        <v>303</v>
      </c>
      <c r="B47" s="87">
        <v>8</v>
      </c>
      <c r="D47" s="87" t="s">
        <v>290</v>
      </c>
      <c r="E47" s="87">
        <v>65.5</v>
      </c>
    </row>
    <row r="48" spans="1:5" x14ac:dyDescent="0.3">
      <c r="A48" s="87" t="s">
        <v>304</v>
      </c>
      <c r="B48" s="87">
        <v>7</v>
      </c>
      <c r="D48" s="87" t="s">
        <v>292</v>
      </c>
      <c r="E48" s="87">
        <v>65.5</v>
      </c>
    </row>
    <row r="49" spans="1:5" x14ac:dyDescent="0.3">
      <c r="A49" s="87" t="s">
        <v>305</v>
      </c>
      <c r="B49" s="87">
        <v>6</v>
      </c>
      <c r="D49" s="87" t="s">
        <v>289</v>
      </c>
      <c r="E49" s="87">
        <v>62.5</v>
      </c>
    </row>
  </sheetData>
  <sortState ref="D40:E49">
    <sortCondition descending="1" ref="E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Lega 10</vt:lpstr>
      <vt:lpstr>Panchine</vt:lpstr>
      <vt:lpstr>FantaCulo</vt:lpstr>
      <vt:lpstr>Punteggio</vt:lpstr>
      <vt:lpstr>Grafici Fantaculo</vt:lpstr>
      <vt:lpstr>Formula 1</vt:lpstr>
      <vt:lpstr>Partite</vt:lpstr>
      <vt:lpstr>Bonus-Malus</vt:lpstr>
      <vt:lpstr>RAW DATA andamento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Giori, Andrea (DF PL DER S&amp;SE EMEA)</cp:lastModifiedBy>
  <cp:revision>12</cp:revision>
  <dcterms:created xsi:type="dcterms:W3CDTF">2009-04-16T11:32:48Z</dcterms:created>
  <dcterms:modified xsi:type="dcterms:W3CDTF">2018-12-04T10:18:40Z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